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Mariano\Economia\Material Cursos\Profesores\Merlo\Calculadoras\Valuación\"/>
    </mc:Choice>
  </mc:AlternateContent>
  <bookViews>
    <workbookView xWindow="240" yWindow="105" windowWidth="19440" windowHeight="7830"/>
  </bookViews>
  <sheets>
    <sheet name="Calculo del WACC con Target D" sheetId="1" r:id="rId1"/>
  </sheets>
  <definedNames>
    <definedName name="_xlnm.Print_Area" localSheetId="0">'Calculo del WACC con Target D'!$A$1:$Q$83</definedName>
    <definedName name="_xlnm.Print_Titles" localSheetId="0">'Calculo del WACC con Target D'!$1:$3</definedName>
  </definedNames>
  <calcPr calcId="152511" fullCalcOnLoad="1"/>
</workbook>
</file>

<file path=xl/calcChain.xml><?xml version="1.0" encoding="utf-8"?>
<calcChain xmlns="http://schemas.openxmlformats.org/spreadsheetml/2006/main">
  <c r="G44" i="1" l="1"/>
  <c r="G16" i="1"/>
  <c r="G19" i="1"/>
  <c r="G29" i="1"/>
  <c r="G39" i="1" s="1"/>
  <c r="G48" i="1" s="1"/>
  <c r="G79" i="1" s="1"/>
  <c r="G81" i="1" s="1"/>
  <c r="G36" i="1"/>
  <c r="G80" i="1"/>
  <c r="G46" i="1" l="1"/>
</calcChain>
</file>

<file path=xl/sharedStrings.xml><?xml version="1.0" encoding="utf-8"?>
<sst xmlns="http://schemas.openxmlformats.org/spreadsheetml/2006/main" count="74" uniqueCount="72">
  <si>
    <t xml:space="preserve">    (Sólo se carga información en celdas con fondo verde)</t>
  </si>
  <si>
    <t>Tlr</t>
  </si>
  <si>
    <t>PRM</t>
  </si>
  <si>
    <t>PRP</t>
  </si>
  <si>
    <t>Tasa de Corte</t>
  </si>
  <si>
    <t>PT</t>
  </si>
  <si>
    <t>Rentabilidad al momento 0 del Bono Americano a 10 años (1)</t>
  </si>
  <si>
    <t>Beta desapalancada Promedio del Sector (2)</t>
  </si>
  <si>
    <t>Descripción / Fuente</t>
  </si>
  <si>
    <t>PASOS PARA USAR LA CALCULADORA DE Ku</t>
  </si>
  <si>
    <t>http://www.stern.nyu.edu/~adamodar/pc/datasets/betas.xls</t>
  </si>
  <si>
    <r>
      <t xml:space="preserve">2.- </t>
    </r>
    <r>
      <rPr>
        <b/>
        <sz val="13.8"/>
        <rFont val="Comic Sans MS"/>
        <family val="4"/>
      </rPr>
      <t>Bu:</t>
    </r>
    <r>
      <rPr>
        <sz val="12"/>
        <rFont val="Comic Sans MS"/>
        <family val="4"/>
      </rPr>
      <t xml:space="preserve"> Beta desapalancada. Bajar Excel de Damodaran y buscar el Sector correspondiente:</t>
    </r>
  </si>
  <si>
    <r>
      <t xml:space="preserve">1.- </t>
    </r>
    <r>
      <rPr>
        <b/>
        <sz val="13.8"/>
        <rFont val="Comic Sans MS"/>
        <family val="4"/>
      </rPr>
      <t>Tlr:</t>
    </r>
    <r>
      <rPr>
        <sz val="12"/>
        <rFont val="Comic Sans MS"/>
        <family val="4"/>
      </rPr>
      <t xml:space="preserve"> Tasa Libre de Riesgo. Buscar la cotización en Blommberg:</t>
    </r>
  </si>
  <si>
    <t>http://www.stern.nyu.edu/~adamodar/pc/datasets/histretSP.xls</t>
  </si>
  <si>
    <t>http://www.stern.nyu.edu/~adamodar/pc/datasets/ctryprem.xls</t>
  </si>
  <si>
    <t>Rentabilidad exigida a una empresa sin deuda para un proyecto en $</t>
  </si>
  <si>
    <t>πArg</t>
  </si>
  <si>
    <t>πUSA</t>
  </si>
  <si>
    <t>Fajuste</t>
  </si>
  <si>
    <t>Factor de ajuste para transformar una tasa en US$ a $</t>
  </si>
  <si>
    <t>La ecuación de Fischer dice que:</t>
  </si>
  <si>
    <t>(1+Tasa Aparente) = (1+Inflación)*(1+Tasa Real)</t>
  </si>
  <si>
    <t>Despejando -&gt; Tasa Real = (1+Tasa Aparente)/(1+Inflación)-1</t>
  </si>
  <si>
    <t>FORMULAS</t>
  </si>
  <si>
    <t>Factor de Ajuste = (1 + πArg) / (1 + πUSA)</t>
  </si>
  <si>
    <t>T</t>
  </si>
  <si>
    <t>D</t>
  </si>
  <si>
    <t>E</t>
  </si>
  <si>
    <t>Tasa Marginal de Impuesto a la Renta usada para proyectar (3)</t>
  </si>
  <si>
    <t>% Financiado con Capital de Terceros (4)</t>
  </si>
  <si>
    <t>% Financiado con Capital Propio</t>
  </si>
  <si>
    <t>Beta apalancada a partir de la Bu Promedio del Sector (5)</t>
  </si>
  <si>
    <t>Rentabilidad Promedio Aritmético 1928-2013 (S&amp;P 500 - USGG10Yr) (6)</t>
  </si>
  <si>
    <t>Default Spread corregido por Volatilidad o Promedio 5 años EMBI+ (7)</t>
  </si>
  <si>
    <t>Spread rentabilidad Empresas Grandes vs. Chicas / Iliquidez (8)</t>
  </si>
  <si>
    <t>Rentabilidad exigida a una empresa con deuda para un proyecto en US$</t>
  </si>
  <si>
    <t>Inflación de LP esperada para el País en el cuál se realiza el proyecto (9)</t>
  </si>
  <si>
    <t>Inflación de LP esperada para los Estados Unidos de América (10)</t>
  </si>
  <si>
    <r>
      <t xml:space="preserve">6.- </t>
    </r>
    <r>
      <rPr>
        <b/>
        <sz val="13.8"/>
        <rFont val="Comic Sans MS"/>
        <family val="4"/>
      </rPr>
      <t>PRM:</t>
    </r>
    <r>
      <rPr>
        <sz val="12"/>
        <rFont val="Comic Sans MS"/>
        <family val="4"/>
      </rPr>
      <t xml:space="preserve"> Prima de Riesgo de Mercado. Se obtiene como la rentabilidad esperada del Indice de Bolsa del mercado que se utilizó para calcular la Beta menos la Rentabilidad promedio histórica de la Tlr utilizada en el punto1. En nuestro caso se baja el archivo de Damodaran y se toma la celda G101, Stocks - T.Bonds promedio aritmético:</t>
    </r>
  </si>
  <si>
    <r>
      <t xml:space="preserve">7.- </t>
    </r>
    <r>
      <rPr>
        <b/>
        <sz val="13.8"/>
        <rFont val="Comic Sans MS"/>
        <family val="4"/>
      </rPr>
      <t>PRP:</t>
    </r>
    <r>
      <rPr>
        <sz val="12"/>
        <rFont val="Comic Sans MS"/>
        <family val="4"/>
      </rPr>
      <t xml:space="preserve"> Prima de Riesgo País. Se puede tomar el promedio de 5 años de las cotizaciones del indice EMBI+ del país en el cual se está realizando la evaluación, siempre tomando 10% como máximo, o, como en este caso, tomamos en función de la calificación crediticia del país el Default Spread corregido por un coeficiente de ajuste que se calcula dividiendo la volatilidad del mercado de acciones sobre la del mercado de Bonos. Damodaran indica que esta relación es aproximadamente de 1,5 en todos los mercados; en la Escuela hace unos años lo comprobamos obteniendo una relación para la Argentina de alrededor de 1,45. Bajar el archivo y usar la hoja Country Loop y tomar la celda B9:</t>
    </r>
  </si>
  <si>
    <r>
      <t xml:space="preserve">9.- </t>
    </r>
    <r>
      <rPr>
        <b/>
        <sz val="13.8"/>
        <rFont val="Comic Sans MS"/>
        <family val="4"/>
      </rPr>
      <t>πArg:</t>
    </r>
    <r>
      <rPr>
        <sz val="12"/>
        <rFont val="Comic Sans MS"/>
        <family val="4"/>
      </rPr>
      <t xml:space="preserve"> Pedir una estimación a su economista, o tomar la inflación anual histórica y estimar un promedio. En este caso de la Argentina, si la compañía opera en otro país se debe tomar la inflación correspondiente.</t>
    </r>
  </si>
  <si>
    <r>
      <t xml:space="preserve">10.- </t>
    </r>
    <r>
      <rPr>
        <b/>
        <sz val="13.8"/>
        <rFont val="Comic Sans MS"/>
        <family val="4"/>
      </rPr>
      <t>πUSA:</t>
    </r>
    <r>
      <rPr>
        <sz val="12"/>
        <rFont val="Comic Sans MS"/>
        <family val="4"/>
      </rPr>
      <t xml:space="preserve"> Pedir una estimación a su economista, o tomar la inflación anual histórica y estimar un promedio.</t>
    </r>
  </si>
  <si>
    <r>
      <t xml:space="preserve">3.- </t>
    </r>
    <r>
      <rPr>
        <b/>
        <sz val="13.8"/>
        <rFont val="Comic Sans MS"/>
        <family val="4"/>
      </rPr>
      <t>T:</t>
    </r>
    <r>
      <rPr>
        <sz val="12"/>
        <rFont val="Comic Sans MS"/>
        <family val="4"/>
      </rPr>
      <t xml:space="preserve"> Tasa Marginal de Impuesto a las Ganancias. Generalmente se calcula como la Tasa de Impuesto a las Ganancias, o a la Renta, dividido el EBT. En el caso de una proyección, como este, el resultado será la tasa que se usó para calcular el impuesto. Se puede obtener la tasa nominal de cada país en la página de Damodaran:</t>
    </r>
  </si>
  <si>
    <t>http://www.stern.nyu.edu/~adamodar/pc/datasets/countrytaxrates.xls</t>
  </si>
  <si>
    <r>
      <t xml:space="preserve">4.- </t>
    </r>
    <r>
      <rPr>
        <b/>
        <sz val="13.8"/>
        <rFont val="Comic Sans MS"/>
        <family val="4"/>
      </rPr>
      <t>D:</t>
    </r>
    <r>
      <rPr>
        <sz val="12"/>
        <rFont val="Comic Sans MS"/>
        <family val="4"/>
      </rPr>
      <t xml:space="preserve"> es la proporción de financiamiento que corresponde a Capital de Terceros. Tanto la Deuda (D) como el Equity (E), deben ser tomados a valores de mercado. Esto genera un problema dado que la tasa que estamos buscando, el WACC, requiere de este dato y sin la tasa no podemos descontar el flujo para obtener el valor del Equity. Por esta razón, la metodología nos explica que se genera el problema de la circularidad del WACC. Algunas alternativas, enumeradas de mejor a peor, que se proponen son (a) APV sin circularidad (b) WACC con circularidad, (c) Target (esta Calculadora), (d) Capitalización Bursátil, (e) Valores Patrimoniales (Esta opción es incorrecta pero muy utilizada por los profesores por su simplicidad)</t>
    </r>
  </si>
  <si>
    <r>
      <t xml:space="preserve">5.- </t>
    </r>
    <r>
      <rPr>
        <b/>
        <sz val="13.8"/>
        <rFont val="Comic Sans MS"/>
        <family val="4"/>
      </rPr>
      <t>Bl:</t>
    </r>
    <r>
      <rPr>
        <sz val="12"/>
        <rFont val="Comic Sans MS"/>
        <family val="4"/>
      </rPr>
      <t xml:space="preserve"> Beta apalancada. Dado que nuestros mercados son poco líquidos, tienen pocas empresas cotizantes o que la empresa en evaluación no cotiza en bolsa, solemos usar esta metodología para calcular la Beta apalancada a partir de la Beta Desapalancada promedio del Sector. Dada la volatilidad, Damodaran recomienda calcular las Betas con 60 datos mensuales.</t>
    </r>
  </si>
  <si>
    <t>WACC EN TERMINOS REALES (SIN INFLACIÓN)</t>
  </si>
  <si>
    <t>WACC Real</t>
  </si>
  <si>
    <t>Ke ($)</t>
  </si>
  <si>
    <t>Ke (US$)</t>
  </si>
  <si>
    <t>WACC</t>
  </si>
  <si>
    <t>WACC ($)</t>
  </si>
  <si>
    <t>Tasa de Endeudamiento en pesos (TEA) (11)</t>
  </si>
  <si>
    <t>Rentabilidad exigida a una empresa sin deuda para un proyecto en U$</t>
  </si>
  <si>
    <t>Ke (US$) = Tlr + Bl x Prima de Riesgo de Mercado + Prima de Riesgo País + Primar por Tamaño</t>
  </si>
  <si>
    <t>WACC ($) = Kd x (1-T) x D / (D + E) + Ke($) x E / (D + E)</t>
  </si>
  <si>
    <t>WACC (US$) = Kd x (1-T) x D / (D + E) + Ke(US$) x E / (D + E)</t>
  </si>
  <si>
    <t>Ke ($) = (1+Ke (US$)) x Factor de Ajuste -1</t>
  </si>
  <si>
    <t>https://www.investing.com/rates-bonds/u.s.-10-year-bond-yield</t>
  </si>
  <si>
    <t>Tasa de Endeudamiento en dólares (TEA) (11)</t>
  </si>
  <si>
    <r>
      <t>Kd</t>
    </r>
    <r>
      <rPr>
        <b/>
        <vertAlign val="subscript"/>
        <sz val="10"/>
        <color indexed="62"/>
        <rFont val="Comic Sans MS"/>
        <family val="4"/>
      </rPr>
      <t>($)</t>
    </r>
  </si>
  <si>
    <r>
      <t>Kd</t>
    </r>
    <r>
      <rPr>
        <b/>
        <vertAlign val="subscript"/>
        <sz val="10"/>
        <color indexed="62"/>
        <rFont val="Comic Sans MS"/>
        <family val="4"/>
      </rPr>
      <t>(us$)</t>
    </r>
  </si>
  <si>
    <r>
      <t>WACC</t>
    </r>
    <r>
      <rPr>
        <b/>
        <vertAlign val="subscript"/>
        <sz val="11"/>
        <color indexed="62"/>
        <rFont val="Comic Sans MS"/>
        <family val="4"/>
      </rPr>
      <t>(US$)</t>
    </r>
  </si>
  <si>
    <r>
      <t>WACC</t>
    </r>
    <r>
      <rPr>
        <b/>
        <vertAlign val="subscript"/>
        <sz val="11"/>
        <color indexed="62"/>
        <rFont val="Comic Sans MS"/>
        <family val="4"/>
      </rPr>
      <t>($)</t>
    </r>
  </si>
  <si>
    <r>
      <t>B</t>
    </r>
    <r>
      <rPr>
        <b/>
        <vertAlign val="subscript"/>
        <sz val="10"/>
        <color indexed="62"/>
        <rFont val="Comic Sans MS"/>
        <family val="4"/>
      </rPr>
      <t>L</t>
    </r>
  </si>
  <si>
    <r>
      <t>B</t>
    </r>
    <r>
      <rPr>
        <b/>
        <vertAlign val="subscript"/>
        <sz val="10"/>
        <color indexed="62"/>
        <rFont val="Comic Sans MS"/>
        <family val="4"/>
      </rPr>
      <t>u</t>
    </r>
  </si>
  <si>
    <r>
      <t>Ke</t>
    </r>
    <r>
      <rPr>
        <b/>
        <vertAlign val="subscript"/>
        <sz val="11"/>
        <color indexed="62"/>
        <rFont val="Comic Sans MS"/>
        <family val="4"/>
      </rPr>
      <t>(US$)</t>
    </r>
  </si>
  <si>
    <r>
      <t>Ke</t>
    </r>
    <r>
      <rPr>
        <b/>
        <vertAlign val="subscript"/>
        <sz val="11"/>
        <color indexed="62"/>
        <rFont val="Comic Sans MS"/>
        <family val="4"/>
      </rPr>
      <t>($)</t>
    </r>
  </si>
  <si>
    <r>
      <t xml:space="preserve">11.- </t>
    </r>
    <r>
      <rPr>
        <b/>
        <sz val="13.8"/>
        <rFont val="Comic Sans MS"/>
        <family val="4"/>
      </rPr>
      <t>K</t>
    </r>
    <r>
      <rPr>
        <b/>
        <vertAlign val="subscript"/>
        <sz val="13.8"/>
        <rFont val="Comic Sans MS"/>
        <family val="4"/>
      </rPr>
      <t>d</t>
    </r>
    <r>
      <rPr>
        <b/>
        <sz val="13.8"/>
        <rFont val="Comic Sans MS"/>
        <family val="4"/>
      </rPr>
      <t>:</t>
    </r>
    <r>
      <rPr>
        <sz val="12"/>
        <rFont val="Comic Sans MS"/>
        <family val="4"/>
      </rPr>
      <t xml:space="preserve"> Solicitar al tesorero el Costo Financiero Total expresado como una tasa Efectiva Anual (CFT = TEA) promedio ponderado de todo el financiamiento con capital de tereceros, tanto a CP como a LP, y en Pesos. La calculadora lo convierte a dólares con el factor de ajuste en forma automática (Kd</t>
    </r>
    <r>
      <rPr>
        <vertAlign val="subscript"/>
        <sz val="12"/>
        <rFont val="Comic Sans MS"/>
        <family val="4"/>
      </rPr>
      <t>US$</t>
    </r>
    <r>
      <rPr>
        <sz val="12"/>
        <rFont val="Comic Sans MS"/>
        <family val="4"/>
      </rPr>
      <t xml:space="preserve"> = (1+Kd</t>
    </r>
    <r>
      <rPr>
        <vertAlign val="subscript"/>
        <sz val="12"/>
        <rFont val="Comic Sans MS"/>
        <family val="4"/>
      </rPr>
      <t>AR$</t>
    </r>
    <r>
      <rPr>
        <sz val="12"/>
        <rFont val="Comic Sans MS"/>
        <family val="4"/>
      </rPr>
      <t>)*(1/Factor de ajuste)-1)</t>
    </r>
  </si>
  <si>
    <r>
      <rPr>
        <b/>
        <sz val="12"/>
        <rFont val="Comic Sans MS"/>
        <family val="4"/>
      </rPr>
      <t>Recomendación:</t>
    </r>
    <r>
      <rPr>
        <sz val="12"/>
        <rFont val="Comic Sans MS"/>
        <family val="4"/>
      </rPr>
      <t xml:space="preserve"> Si bien el tema del impacto de la inflación y el tipo de cambio en la Proyección de los Flujos de Fondos es un tema complejo, lo más recomendable es hacer el flujo en US$ corrientes y descontarlo a la Tasa en US$. En caso de hacerlo en la moneda local, hay que incorporar el efecto de la inflación en los flujos y descontar a la tasa obtenida por esta metodología. Sin embargo, también se puede hacer el flujo sin considerar la inflación, pero en este caso habría que calcular la tasa de corte en términos reales mediante la ecuación de Fischer. Si todo esta bien calculado, el Flujo Real descontado a la Tasa Real debe dar el mismo VAN que el Flujo sin Inflación descontado a la Tasa Real.</t>
    </r>
  </si>
  <si>
    <t>https://www.duffandphelps.com/-/media/assets/pdfs/webcasts/duff-and-phelps-cost-of-capital-webinar-slides.ashx?la=en</t>
  </si>
  <si>
    <r>
      <t xml:space="preserve">8.- </t>
    </r>
    <r>
      <rPr>
        <b/>
        <sz val="13.8"/>
        <rFont val="Comic Sans MS"/>
        <family val="4"/>
      </rPr>
      <t>PT:</t>
    </r>
    <r>
      <rPr>
        <sz val="12"/>
        <rFont val="Comic Sans MS"/>
        <family val="4"/>
      </rPr>
      <t xml:space="preserve"> Prima por tamaño o iliquidez. Esta prima se utiliza debido a que cuanto mas chica sea la empresa más riesgo tiene, y porque las empresas que menos se tranzan tienen mayor riwgo de no poder venderse cuando el inversor lo desee. Una manera de estimarlo es tomar la diferencia de rentabilidad entre empresas grandes y líquidas y empresas pequeñas e ilíquidas. En este punto recomendamos usar una tabla del IBBoston en la cual estiman esta prima en función de la capitalización bursátil de la empresa. Cuando evaluamos una empresa que no cotiza en Bolsa, solemos tomar directamente 3,58%.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</si>
</sst>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2" formatCode="0.0000%"/>
    <numFmt numFmtId="173" formatCode="0.0000"/>
    <numFmt numFmtId="174" formatCode="0.0%"/>
    <numFmt numFmtId="175" formatCode="0.000"/>
  </numFmts>
  <fonts count="22" x14ac:knownFonts="1">
    <font>
      <sz val="11"/>
      <color theme="1"/>
      <name val="Calibri"/>
      <family val="2"/>
      <scheme val="minor"/>
    </font>
    <font>
      <sz val="11"/>
      <color indexed="8"/>
      <name val="Calibri"/>
      <family val="2"/>
    </font>
    <font>
      <sz val="12"/>
      <name val="Comic Sans MS"/>
      <family val="4"/>
    </font>
    <font>
      <b/>
      <sz val="12"/>
      <name val="Comic Sans MS"/>
      <family val="4"/>
    </font>
    <font>
      <b/>
      <sz val="14"/>
      <name val="Comic Sans MS"/>
      <family val="4"/>
    </font>
    <font>
      <b/>
      <sz val="10"/>
      <name val="Comic Sans MS"/>
      <family val="4"/>
    </font>
    <font>
      <sz val="10"/>
      <color indexed="8"/>
      <name val="Comic Sans MS"/>
      <family val="4"/>
    </font>
    <font>
      <b/>
      <sz val="10"/>
      <color indexed="8"/>
      <name val="Comic Sans MS"/>
      <family val="4"/>
    </font>
    <font>
      <sz val="12"/>
      <color indexed="8"/>
      <name val="Comic Sans MS"/>
      <family val="4"/>
    </font>
    <font>
      <b/>
      <sz val="10"/>
      <color indexed="62"/>
      <name val="Comic Sans MS"/>
      <family val="4"/>
    </font>
    <font>
      <b/>
      <sz val="12"/>
      <color indexed="10"/>
      <name val="Comic Sans MS"/>
      <family val="4"/>
    </font>
    <font>
      <b/>
      <sz val="12"/>
      <color indexed="8"/>
      <name val="Comic Sans MS"/>
      <family val="4"/>
    </font>
    <font>
      <b/>
      <sz val="13.8"/>
      <name val="Comic Sans MS"/>
      <family val="4"/>
    </font>
    <font>
      <u/>
      <sz val="11"/>
      <color indexed="12"/>
      <name val="Calibri"/>
      <family val="2"/>
    </font>
    <font>
      <sz val="8"/>
      <name val="Calibri"/>
      <family val="2"/>
    </font>
    <font>
      <b/>
      <sz val="12"/>
      <color indexed="62"/>
      <name val="Comic Sans MS"/>
      <family val="4"/>
    </font>
    <font>
      <b/>
      <sz val="11"/>
      <color indexed="62"/>
      <name val="Comic Sans MS"/>
      <family val="4"/>
    </font>
    <font>
      <b/>
      <vertAlign val="subscript"/>
      <sz val="10"/>
      <color indexed="62"/>
      <name val="Comic Sans MS"/>
      <family val="4"/>
    </font>
    <font>
      <b/>
      <vertAlign val="subscript"/>
      <sz val="11"/>
      <color indexed="62"/>
      <name val="Comic Sans MS"/>
      <family val="4"/>
    </font>
    <font>
      <b/>
      <vertAlign val="subscript"/>
      <sz val="13.8"/>
      <name val="Comic Sans MS"/>
      <family val="4"/>
    </font>
    <font>
      <vertAlign val="subscript"/>
      <sz val="12"/>
      <name val="Comic Sans MS"/>
      <family val="4"/>
    </font>
    <font>
      <sz val="12"/>
      <color rgb="FFFF0000"/>
      <name val="Comic Sans MS"/>
      <family val="4"/>
    </font>
  </fonts>
  <fills count="10">
    <fill>
      <patternFill patternType="none"/>
    </fill>
    <fill>
      <patternFill patternType="gray125"/>
    </fill>
    <fill>
      <patternFill patternType="solid">
        <fgColor indexed="22"/>
        <bgColor indexed="64"/>
      </patternFill>
    </fill>
    <fill>
      <patternFill patternType="solid">
        <fgColor indexed="9"/>
        <bgColor indexed="24"/>
      </patternFill>
    </fill>
    <fill>
      <patternFill patternType="solid">
        <fgColor indexed="22"/>
        <bgColor indexed="24"/>
      </patternFill>
    </fill>
    <fill>
      <patternFill patternType="solid">
        <fgColor indexed="42"/>
        <bgColor indexed="24"/>
      </patternFill>
    </fill>
    <fill>
      <patternFill patternType="solid">
        <fgColor indexed="43"/>
        <bgColor indexed="64"/>
      </patternFill>
    </fill>
    <fill>
      <patternFill patternType="solid">
        <fgColor indexed="13"/>
        <bgColor indexed="64"/>
      </patternFill>
    </fill>
    <fill>
      <patternFill patternType="solid">
        <fgColor indexed="13"/>
        <bgColor indexed="24"/>
      </patternFill>
    </fill>
    <fill>
      <patternFill patternType="solid">
        <fgColor indexed="9"/>
        <bgColor indexed="64"/>
      </patternFill>
    </fill>
  </fills>
  <borders count="46">
    <border>
      <left/>
      <right/>
      <top/>
      <bottom/>
      <diagonal/>
    </border>
    <border>
      <left style="thick">
        <color indexed="23"/>
      </left>
      <right/>
      <top style="thick">
        <color indexed="23"/>
      </top>
      <bottom/>
      <diagonal/>
    </border>
    <border>
      <left/>
      <right/>
      <top style="thick">
        <color indexed="23"/>
      </top>
      <bottom/>
      <diagonal/>
    </border>
    <border>
      <left style="thick">
        <color indexed="23"/>
      </left>
      <right/>
      <top/>
      <bottom/>
      <diagonal/>
    </border>
    <border>
      <left style="thin">
        <color indexed="64"/>
      </left>
      <right style="thin">
        <color indexed="9"/>
      </right>
      <top style="thin">
        <color indexed="64"/>
      </top>
      <bottom style="thin">
        <color indexed="9"/>
      </bottom>
      <diagonal/>
    </border>
    <border>
      <left style="thick">
        <color indexed="23"/>
      </left>
      <right/>
      <top/>
      <bottom style="thick">
        <color indexed="23"/>
      </bottom>
      <diagonal/>
    </border>
    <border>
      <left/>
      <right/>
      <top/>
      <bottom style="thick">
        <color indexed="2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23"/>
      </left>
      <right style="thin">
        <color indexed="9"/>
      </right>
      <top style="medium">
        <color indexed="23"/>
      </top>
      <bottom style="medium">
        <color indexed="9"/>
      </bottom>
      <diagonal/>
    </border>
    <border>
      <left/>
      <right/>
      <top style="hair">
        <color indexed="64"/>
      </top>
      <bottom style="hair">
        <color indexed="64"/>
      </bottom>
      <diagonal/>
    </border>
    <border>
      <left/>
      <right style="thick">
        <color indexed="23"/>
      </right>
      <top style="thick">
        <color indexed="23"/>
      </top>
      <bottom/>
      <diagonal/>
    </border>
    <border>
      <left/>
      <right style="thick">
        <color indexed="23"/>
      </right>
      <top/>
      <bottom/>
      <diagonal/>
    </border>
    <border>
      <left/>
      <right style="thick">
        <color indexed="23"/>
      </right>
      <top/>
      <bottom style="thick">
        <color indexed="23"/>
      </bottom>
      <diagonal/>
    </border>
    <border>
      <left style="medium">
        <color indexed="64"/>
      </left>
      <right style="medium">
        <color indexed="9"/>
      </right>
      <top style="medium">
        <color indexed="64"/>
      </top>
      <bottom style="medium">
        <color indexed="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23"/>
      </left>
      <right style="medium">
        <color indexed="23"/>
      </right>
      <top style="medium">
        <color indexed="23"/>
      </top>
      <bottom style="medium">
        <color indexed="64"/>
      </bottom>
      <diagonal/>
    </border>
    <border>
      <left/>
      <right/>
      <top style="thick">
        <color indexed="64"/>
      </top>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23"/>
      </left>
      <right style="medium">
        <color indexed="23"/>
      </right>
      <top style="medium">
        <color indexed="23"/>
      </top>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right/>
      <top/>
      <bottom style="hair">
        <color indexed="64"/>
      </bottom>
      <diagonal/>
    </border>
  </borders>
  <cellStyleXfs count="3">
    <xf numFmtId="0" fontId="0" fillId="0" borderId="0"/>
    <xf numFmtId="0" fontId="13" fillId="0" borderId="0" applyNumberFormat="0" applyFill="0" applyBorder="0" applyAlignment="0" applyProtection="0">
      <alignment vertical="top"/>
      <protection locked="0"/>
    </xf>
    <xf numFmtId="9" fontId="1" fillId="0" borderId="0" applyFont="0" applyFill="0" applyBorder="0" applyAlignment="0" applyProtection="0"/>
  </cellStyleXfs>
  <cellXfs count="9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pplyProtection="1">
      <alignment vertical="center"/>
      <protection locked="0"/>
    </xf>
    <xf numFmtId="0" fontId="4" fillId="0" borderId="0" xfId="0" applyFont="1" applyBorder="1" applyAlignment="1">
      <alignment vertical="center"/>
    </xf>
    <xf numFmtId="0" fontId="2" fillId="2" borderId="1" xfId="0" applyFont="1" applyFill="1" applyBorder="1" applyAlignment="1">
      <alignment vertical="center"/>
    </xf>
    <xf numFmtId="0" fontId="3" fillId="2" borderId="2" xfId="0" applyFont="1" applyFill="1" applyBorder="1" applyAlignment="1">
      <alignment vertical="center"/>
    </xf>
    <xf numFmtId="0" fontId="2"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vertical="center"/>
    </xf>
    <xf numFmtId="0" fontId="9" fillId="3" borderId="4"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3" fillId="2" borderId="6" xfId="0" applyFont="1" applyFill="1" applyBorder="1" applyAlignment="1">
      <alignment vertical="center"/>
    </xf>
    <xf numFmtId="0" fontId="11" fillId="4" borderId="6" xfId="0" applyFont="1" applyFill="1" applyBorder="1" applyAlignment="1">
      <alignment horizontal="left" vertical="center"/>
    </xf>
    <xf numFmtId="0" fontId="2" fillId="0" borderId="7"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8" xfId="0" applyFont="1" applyBorder="1" applyAlignment="1" applyProtection="1">
      <alignment horizontal="left" vertical="center" wrapText="1"/>
      <protection hidden="1"/>
    </xf>
    <xf numFmtId="0" fontId="2" fillId="0" borderId="9"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3" xfId="0" applyFont="1" applyBorder="1" applyAlignment="1" applyProtection="1">
      <alignment vertical="center"/>
      <protection hidden="1"/>
    </xf>
    <xf numFmtId="0" fontId="3" fillId="0" borderId="0" xfId="0" applyFont="1" applyAlignment="1" applyProtection="1">
      <alignment vertical="center"/>
      <protection locked="0"/>
    </xf>
    <xf numFmtId="10" fontId="9" fillId="5" borderId="14" xfId="2" applyNumberFormat="1" applyFont="1" applyFill="1" applyBorder="1" applyAlignment="1" applyProtection="1">
      <alignment horizontal="center" vertical="center"/>
      <protection locked="0"/>
    </xf>
    <xf numFmtId="0" fontId="2" fillId="0" borderId="15" xfId="0" applyFont="1" applyBorder="1" applyAlignment="1" applyProtection="1">
      <alignment horizontal="left" vertical="center" wrapText="1"/>
      <protection hidden="1"/>
    </xf>
    <xf numFmtId="2" fontId="9" fillId="5" borderId="14" xfId="2" applyNumberFormat="1" applyFont="1" applyFill="1" applyBorder="1" applyAlignment="1" applyProtection="1">
      <alignment horizontal="center" vertical="center"/>
      <protection locked="0"/>
    </xf>
    <xf numFmtId="0" fontId="2" fillId="2" borderId="2" xfId="0" applyFont="1" applyFill="1" applyBorder="1" applyAlignment="1" applyProtection="1">
      <alignment vertical="center"/>
    </xf>
    <xf numFmtId="0" fontId="2"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6" fillId="4" borderId="0" xfId="0" applyFont="1" applyFill="1" applyBorder="1" applyAlignment="1" applyProtection="1">
      <alignment vertical="center"/>
    </xf>
    <xf numFmtId="0" fontId="7" fillId="4"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8" fillId="4" borderId="17" xfId="0" applyFont="1" applyFill="1" applyBorder="1" applyAlignment="1" applyProtection="1">
      <alignment vertical="center"/>
    </xf>
    <xf numFmtId="0" fontId="8" fillId="4" borderId="17" xfId="0" applyFont="1" applyFill="1" applyBorder="1" applyAlignment="1" applyProtection="1">
      <alignment horizontal="left" vertical="center"/>
    </xf>
    <xf numFmtId="0" fontId="8" fillId="4" borderId="6" xfId="0" applyFont="1" applyFill="1" applyBorder="1" applyAlignment="1" applyProtection="1">
      <alignment vertical="center"/>
    </xf>
    <xf numFmtId="0" fontId="11" fillId="4" borderId="6" xfId="0" applyFont="1" applyFill="1" applyBorder="1" applyAlignment="1" applyProtection="1">
      <alignment horizontal="left" vertical="center"/>
    </xf>
    <xf numFmtId="0" fontId="11" fillId="4" borderId="18" xfId="0" applyFont="1" applyFill="1" applyBorder="1" applyAlignment="1" applyProtection="1">
      <alignment horizontal="left" vertical="center"/>
    </xf>
    <xf numFmtId="0" fontId="13" fillId="0" borderId="0" xfId="1" applyAlignment="1" applyProtection="1">
      <alignment vertical="center"/>
    </xf>
    <xf numFmtId="0" fontId="9" fillId="3" borderId="0" xfId="0" applyFont="1" applyFill="1" applyBorder="1" applyAlignment="1" applyProtection="1">
      <alignment horizontal="left" vertical="center"/>
    </xf>
    <xf numFmtId="173" fontId="5" fillId="6" borderId="19" xfId="2" applyNumberFormat="1" applyFont="1" applyFill="1" applyBorder="1" applyAlignment="1">
      <alignment vertical="center"/>
    </xf>
    <xf numFmtId="10" fontId="3" fillId="7" borderId="19" xfId="2" applyNumberFormat="1" applyFont="1" applyFill="1" applyBorder="1" applyAlignment="1">
      <alignment vertical="center"/>
    </xf>
    <xf numFmtId="0" fontId="9" fillId="8" borderId="4" xfId="0" applyFont="1" applyFill="1" applyBorder="1" applyAlignment="1">
      <alignment horizontal="center" vertical="center"/>
    </xf>
    <xf numFmtId="0" fontId="2" fillId="0" borderId="20" xfId="0" applyFont="1" applyBorder="1" applyAlignment="1" applyProtection="1">
      <alignment vertical="center"/>
      <protection hidden="1"/>
    </xf>
    <xf numFmtId="0" fontId="2" fillId="0" borderId="0" xfId="0" applyFont="1" applyBorder="1" applyAlignment="1" applyProtection="1">
      <alignment horizontal="left" vertical="center" wrapText="1"/>
      <protection hidden="1"/>
    </xf>
    <xf numFmtId="0" fontId="9" fillId="3" borderId="21" xfId="0" applyFont="1" applyFill="1" applyBorder="1" applyAlignment="1">
      <alignment horizontal="center" vertical="center"/>
    </xf>
    <xf numFmtId="10" fontId="3" fillId="7" borderId="22" xfId="2" applyNumberFormat="1" applyFont="1" applyFill="1" applyBorder="1" applyAlignment="1">
      <alignment vertical="center"/>
    </xf>
    <xf numFmtId="0" fontId="15" fillId="8" borderId="21" xfId="0" applyFont="1" applyFill="1" applyBorder="1" applyAlignment="1">
      <alignment horizontal="center" vertical="center"/>
    </xf>
    <xf numFmtId="10" fontId="9" fillId="5" borderId="23" xfId="2" applyNumberFormat="1" applyFont="1" applyFill="1" applyBorder="1" applyAlignment="1" applyProtection="1">
      <alignment horizontal="center" vertical="center"/>
      <protection locked="0"/>
    </xf>
    <xf numFmtId="0" fontId="4" fillId="0" borderId="8" xfId="0" applyFont="1" applyBorder="1" applyAlignment="1" applyProtection="1">
      <alignment vertical="center"/>
      <protection hidden="1"/>
    </xf>
    <xf numFmtId="0" fontId="3" fillId="2" borderId="24" xfId="0" applyFont="1" applyFill="1" applyBorder="1" applyAlignment="1">
      <alignment vertical="center"/>
    </xf>
    <xf numFmtId="0" fontId="3" fillId="2" borderId="24" xfId="0" applyFont="1" applyFill="1" applyBorder="1" applyAlignment="1" applyProtection="1">
      <alignment vertical="center"/>
    </xf>
    <xf numFmtId="0" fontId="3" fillId="2" borderId="25" xfId="0" applyFont="1" applyFill="1" applyBorder="1" applyAlignment="1">
      <alignment vertical="center"/>
    </xf>
    <xf numFmtId="0" fontId="3" fillId="2" borderId="25" xfId="0" applyFont="1" applyFill="1" applyBorder="1" applyAlignment="1" applyProtection="1">
      <alignment vertical="center"/>
    </xf>
    <xf numFmtId="0" fontId="2" fillId="2" borderId="0"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2" fillId="2" borderId="2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2" fillId="2" borderId="30" xfId="0" applyFont="1" applyFill="1" applyBorder="1" applyAlignment="1">
      <alignment vertical="center"/>
    </xf>
    <xf numFmtId="0" fontId="3" fillId="2" borderId="31" xfId="0" applyFont="1" applyFill="1" applyBorder="1" applyAlignment="1">
      <alignment vertical="center"/>
    </xf>
    <xf numFmtId="0" fontId="9" fillId="3" borderId="32"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9" fillId="3" borderId="34" xfId="0" applyFont="1" applyFill="1" applyBorder="1" applyAlignment="1" applyProtection="1">
      <alignment horizontal="left" vertical="center"/>
    </xf>
    <xf numFmtId="0" fontId="9" fillId="3" borderId="35" xfId="0" applyFont="1" applyFill="1" applyBorder="1" applyAlignment="1" applyProtection="1">
      <alignment horizontal="left" vertical="center"/>
    </xf>
    <xf numFmtId="0" fontId="9" fillId="3" borderId="36" xfId="0" applyFont="1" applyFill="1" applyBorder="1" applyAlignment="1" applyProtection="1">
      <alignment horizontal="left" vertical="center"/>
    </xf>
    <xf numFmtId="0" fontId="9" fillId="3" borderId="37" xfId="0" applyFont="1" applyFill="1" applyBorder="1" applyAlignment="1" applyProtection="1">
      <alignment horizontal="left" vertical="center" indent="1"/>
    </xf>
    <xf numFmtId="0" fontId="5" fillId="2" borderId="0" xfId="0" applyFont="1" applyFill="1" applyBorder="1" applyAlignment="1" applyProtection="1">
      <alignment horizontal="left" vertical="center" indent="1"/>
    </xf>
    <xf numFmtId="0" fontId="3" fillId="2" borderId="0" xfId="0" applyFont="1" applyFill="1" applyBorder="1" applyAlignment="1" applyProtection="1">
      <alignment horizontal="left" vertical="center" indent="1"/>
    </xf>
    <xf numFmtId="0" fontId="10" fillId="2" borderId="0" xfId="0" applyFont="1" applyFill="1" applyBorder="1" applyAlignment="1" applyProtection="1">
      <alignment horizontal="left" vertical="center" indent="1"/>
    </xf>
    <xf numFmtId="174" fontId="9" fillId="5" borderId="14" xfId="2" applyNumberFormat="1" applyFont="1" applyFill="1" applyBorder="1" applyAlignment="1" applyProtection="1">
      <alignment horizontal="center" vertical="center"/>
      <protection locked="0"/>
    </xf>
    <xf numFmtId="174" fontId="5" fillId="6" borderId="19" xfId="2" applyNumberFormat="1" applyFont="1" applyFill="1" applyBorder="1" applyAlignment="1">
      <alignment vertical="center"/>
    </xf>
    <xf numFmtId="175" fontId="3" fillId="7" borderId="19" xfId="2" applyNumberFormat="1" applyFont="1" applyFill="1" applyBorder="1" applyAlignment="1">
      <alignment vertical="center"/>
    </xf>
    <xf numFmtId="0" fontId="16" fillId="8" borderId="4" xfId="0" applyFont="1" applyFill="1" applyBorder="1" applyAlignment="1">
      <alignment horizontal="center" vertical="center"/>
    </xf>
    <xf numFmtId="10" fontId="9" fillId="5" borderId="38" xfId="2" applyNumberFormat="1" applyFont="1" applyFill="1" applyBorder="1" applyAlignment="1" applyProtection="1">
      <alignment horizontal="center" vertical="center"/>
    </xf>
    <xf numFmtId="0" fontId="9" fillId="3" borderId="39" xfId="0" applyFont="1" applyFill="1" applyBorder="1" applyAlignment="1" applyProtection="1">
      <alignment horizontal="left" vertical="center" indent="1"/>
    </xf>
    <xf numFmtId="0" fontId="9" fillId="3" borderId="40" xfId="0" applyFont="1" applyFill="1" applyBorder="1" applyAlignment="1" applyProtection="1">
      <alignment horizontal="left" vertical="center" indent="1"/>
    </xf>
    <xf numFmtId="172" fontId="3" fillId="3" borderId="32" xfId="0" applyNumberFormat="1" applyFont="1" applyFill="1" applyBorder="1" applyAlignment="1">
      <alignment horizontal="center" vertical="center" textRotation="90"/>
    </xf>
    <xf numFmtId="172" fontId="3" fillId="3" borderId="0" xfId="0" applyNumberFormat="1" applyFont="1" applyFill="1" applyBorder="1" applyAlignment="1">
      <alignment horizontal="center" vertical="center" textRotation="90"/>
    </xf>
    <xf numFmtId="0" fontId="11" fillId="0" borderId="0" xfId="0" applyFont="1" applyBorder="1" applyAlignment="1">
      <alignment horizontal="center" vertical="center" textRotation="90"/>
    </xf>
    <xf numFmtId="0" fontId="9" fillId="3" borderId="37" xfId="0" applyFont="1" applyFill="1" applyBorder="1" applyAlignment="1" applyProtection="1">
      <alignment horizontal="left" vertical="center" indent="1"/>
    </xf>
    <xf numFmtId="0" fontId="9" fillId="3" borderId="0" xfId="0" applyFont="1" applyFill="1" applyBorder="1" applyAlignment="1" applyProtection="1">
      <alignment horizontal="left" vertical="center" indent="1"/>
    </xf>
    <xf numFmtId="0" fontId="3" fillId="9" borderId="42" xfId="0" applyFont="1" applyFill="1" applyBorder="1" applyAlignment="1" applyProtection="1">
      <alignment horizontal="center" vertical="center"/>
    </xf>
    <xf numFmtId="0" fontId="3" fillId="9" borderId="43" xfId="0" applyFont="1" applyFill="1" applyBorder="1" applyAlignment="1" applyProtection="1">
      <alignment horizontal="center" vertical="center"/>
    </xf>
    <xf numFmtId="0" fontId="2" fillId="0" borderId="15" xfId="0" applyFont="1" applyBorder="1" applyAlignment="1" applyProtection="1">
      <alignment horizontal="left" vertical="center" wrapText="1"/>
      <protection hidden="1"/>
    </xf>
    <xf numFmtId="0" fontId="2" fillId="0" borderId="41" xfId="0" applyFont="1" applyBorder="1" applyAlignment="1" applyProtection="1">
      <alignment horizontal="left" vertical="center" wrapText="1"/>
      <protection hidden="1"/>
    </xf>
    <xf numFmtId="0" fontId="3" fillId="9" borderId="4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21" fillId="0" borderId="45" xfId="0" applyFont="1" applyBorder="1" applyAlignment="1" applyProtection="1">
      <alignment horizontal="left" vertical="center" wrapText="1"/>
      <protection hidden="1"/>
    </xf>
    <xf numFmtId="0" fontId="13" fillId="0" borderId="15" xfId="1" applyBorder="1" applyAlignment="1" applyProtection="1">
      <alignment horizontal="left" vertic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mariano.merlo@comunidad.ub.edu.ar?subject=Consulta%20Calculadoras%20Financieras" TargetMode="External"/><Relationship Id="rId2" Type="http://schemas.openxmlformats.org/officeDocument/2006/relationships/image" Target="../media/image1.jpeg"/><Relationship Id="rId1" Type="http://schemas.openxmlformats.org/officeDocument/2006/relationships/hyperlink" Target="http://www.ub.edu.ar/posgrados.php?opcion=en/maestrias&amp;pag=maestrias"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161925</xdr:colOff>
      <xdr:row>1</xdr:row>
      <xdr:rowOff>38100</xdr:rowOff>
    </xdr:from>
    <xdr:to>
      <xdr:col>14</xdr:col>
      <xdr:colOff>628650</xdr:colOff>
      <xdr:row>1</xdr:row>
      <xdr:rowOff>219075</xdr:rowOff>
    </xdr:to>
    <xdr:pic>
      <xdr:nvPicPr>
        <xdr:cNvPr id="1076" name="Picture 2" descr="escuela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33975" y="104775"/>
          <a:ext cx="16668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1</xdr:row>
      <xdr:rowOff>38101</xdr:rowOff>
    </xdr:from>
    <xdr:to>
      <xdr:col>16</xdr:col>
      <xdr:colOff>0</xdr:colOff>
      <xdr:row>2</xdr:row>
      <xdr:rowOff>26926</xdr:rowOff>
    </xdr:to>
    <xdr:sp macro="" textlink="">
      <xdr:nvSpPr>
        <xdr:cNvPr id="4" name="Text Box 1">
          <a:hlinkClick xmlns:r="http://schemas.openxmlformats.org/officeDocument/2006/relationships" r:id="rId3"/>
        </xdr:cNvPr>
        <xdr:cNvSpPr txBox="1">
          <a:spLocks noChangeArrowheads="1"/>
        </xdr:cNvSpPr>
      </xdr:nvSpPr>
      <xdr:spPr bwMode="auto">
        <a:xfrm>
          <a:off x="161925" y="104776"/>
          <a:ext cx="7315200" cy="1008000"/>
        </a:xfrm>
        <a:prstGeom prst="rect">
          <a:avLst/>
        </a:prstGeom>
        <a:solidFill>
          <a:srgbClr val="FFFFFF"/>
        </a:solidFill>
        <a:ln w="9525">
          <a:solidFill>
            <a:srgbClr val="000000"/>
          </a:solidFill>
          <a:miter lim="800000"/>
          <a:headEnd/>
          <a:tailEnd/>
        </a:ln>
      </xdr:spPr>
      <xdr:txBody>
        <a:bodyPr vertOverflow="clip" wrap="square" lIns="108000" tIns="36000" rIns="36000" bIns="36000" anchor="t" upright="1"/>
        <a:lstStyle/>
        <a:p>
          <a:pPr algn="l" rtl="0">
            <a:defRPr sz="1000"/>
          </a:pPr>
          <a:r>
            <a:rPr lang="es-AR" sz="1200" b="1" i="0" baseline="0">
              <a:solidFill>
                <a:schemeClr val="tx2"/>
              </a:solidFill>
              <a:effectLst/>
              <a:latin typeface="+mn-lt"/>
              <a:ea typeface="+mn-ea"/>
              <a:cs typeface="Arial" panose="020B0604020202020204" pitchFamily="34" charset="0"/>
            </a:rPr>
            <a:t>CARRERA: ESPECIALIZACIÓN EN ANÁLISIS FINANCIERO</a:t>
          </a:r>
          <a:endParaRPr lang="es-AR" sz="1200" b="1" i="0" u="none" strike="noStrike" baseline="0">
            <a:solidFill>
              <a:schemeClr val="tx2"/>
            </a:solidFill>
            <a:latin typeface="+mn-lt"/>
            <a:cs typeface="Arial" panose="020B0604020202020204" pitchFamily="34" charset="0"/>
          </a:endParaRPr>
        </a:p>
        <a:p>
          <a:pPr algn="l" rtl="0">
            <a:defRPr sz="1000"/>
          </a:pPr>
          <a:r>
            <a:rPr lang="es-AR" sz="1200" b="1" i="0" u="none" strike="noStrike" baseline="0">
              <a:solidFill>
                <a:srgbClr val="000000"/>
              </a:solidFill>
              <a:latin typeface="+mn-lt"/>
              <a:cs typeface="Arial"/>
            </a:rPr>
            <a:t>MODELO: Calculadora WACC con Target</a:t>
          </a:r>
        </a:p>
        <a:p>
          <a:pPr algn="l" rtl="0">
            <a:defRPr sz="1000"/>
          </a:pPr>
          <a:r>
            <a:rPr lang="es-AR" sz="1200" b="1" i="0" u="none" strike="noStrike" baseline="0">
              <a:solidFill>
                <a:srgbClr val="000000"/>
              </a:solidFill>
              <a:latin typeface="+mn-lt"/>
              <a:cs typeface="Arial"/>
            </a:rPr>
            <a:t>AUTOR: Profesor Lic. Mariano Merlo, Master en Finanzas</a:t>
          </a:r>
        </a:p>
        <a:p>
          <a:pPr algn="l" rtl="0">
            <a:defRPr sz="1000"/>
          </a:pPr>
          <a:r>
            <a:rPr lang="es-AR" sz="1200" b="1" i="0" u="none" strike="noStrike" baseline="0">
              <a:solidFill>
                <a:srgbClr val="000000"/>
              </a:solidFill>
              <a:latin typeface="+mn-lt"/>
              <a:cs typeface="Arial"/>
            </a:rPr>
            <a:t>E-mail: mariano.merlo@comunidad.ub.edu.ar</a:t>
          </a:r>
        </a:p>
        <a:p>
          <a:pPr algn="l" rtl="0">
            <a:defRPr sz="1000"/>
          </a:pPr>
          <a:r>
            <a:rPr lang="es-AR" sz="1200" b="1" i="0" u="none" strike="noStrike" baseline="0">
              <a:solidFill>
                <a:srgbClr val="000000"/>
              </a:solidFill>
              <a:latin typeface="+mn-lt"/>
              <a:cs typeface="Arial"/>
            </a:rPr>
            <a:t>Tel: 4788-5400 (Facultad de Ciencias Económicas)</a:t>
          </a:r>
        </a:p>
      </xdr:txBody>
    </xdr:sp>
    <xdr:clientData/>
  </xdr:twoCellAnchor>
  <xdr:twoCellAnchor>
    <xdr:from>
      <xdr:col>0</xdr:col>
      <xdr:colOff>123825</xdr:colOff>
      <xdr:row>51</xdr:row>
      <xdr:rowOff>0</xdr:rowOff>
    </xdr:from>
    <xdr:to>
      <xdr:col>15</xdr:col>
      <xdr:colOff>142875</xdr:colOff>
      <xdr:row>74</xdr:row>
      <xdr:rowOff>9525</xdr:rowOff>
    </xdr:to>
    <xdr:sp macro="" textlink="">
      <xdr:nvSpPr>
        <xdr:cNvPr id="1078" name="Rectangle 4"/>
        <xdr:cNvSpPr>
          <a:spLocks noChangeArrowheads="1"/>
        </xdr:cNvSpPr>
      </xdr:nvSpPr>
      <xdr:spPr bwMode="auto">
        <a:xfrm>
          <a:off x="123825" y="8058150"/>
          <a:ext cx="7334250" cy="168116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315300</xdr:colOff>
      <xdr:row>1</xdr:row>
      <xdr:rowOff>76199</xdr:rowOff>
    </xdr:from>
    <xdr:to>
      <xdr:col>15</xdr:col>
      <xdr:colOff>135391</xdr:colOff>
      <xdr:row>1</xdr:row>
      <xdr:rowOff>1012199</xdr:rowOff>
    </xdr:to>
    <xdr:pic>
      <xdr:nvPicPr>
        <xdr:cNvPr id="3" name="Imagen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87350" y="142874"/>
          <a:ext cx="2163241" cy="93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ern.nyu.edu/~adamodar/pc/datasets/histretSP.xls" TargetMode="External"/><Relationship Id="rId7" Type="http://schemas.openxmlformats.org/officeDocument/2006/relationships/drawing" Target="../drawings/drawing1.xml"/><Relationship Id="rId2" Type="http://schemas.openxmlformats.org/officeDocument/2006/relationships/hyperlink" Target="http://www.stern.nyu.edu/~adamodar/pc/datasets/betas.xls" TargetMode="External"/><Relationship Id="rId1" Type="http://schemas.openxmlformats.org/officeDocument/2006/relationships/hyperlink" Target="https://www.investing.com/rates-bonds/u.s.-10-year-bond-yield" TargetMode="External"/><Relationship Id="rId6" Type="http://schemas.openxmlformats.org/officeDocument/2006/relationships/printerSettings" Target="../printerSettings/printerSettings1.bin"/><Relationship Id="rId5" Type="http://schemas.openxmlformats.org/officeDocument/2006/relationships/hyperlink" Target="https://www.duffandphelps.com/-/media/assets/pdfs/webcasts/duff-and-phelps-cost-of-capital-webinar-slides.ashx?la=en" TargetMode="External"/><Relationship Id="rId4" Type="http://schemas.openxmlformats.org/officeDocument/2006/relationships/hyperlink" Target="http://www.stern.nyu.edu/~adamodar/pc/datasets/ctryprem.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95"/>
  <sheetViews>
    <sheetView showGridLines="0" tabSelected="1" workbookViewId="0">
      <selection activeCell="T5" sqref="T5"/>
    </sheetView>
  </sheetViews>
  <sheetFormatPr baseColWidth="10" defaultColWidth="9.140625" defaultRowHeight="19.5" x14ac:dyDescent="0.25"/>
  <cols>
    <col min="1" max="1" width="2" style="3" customWidth="1"/>
    <col min="2" max="2" width="2.42578125" style="3" customWidth="1"/>
    <col min="3" max="3" width="4.140625" style="26" customWidth="1"/>
    <col min="4" max="4" width="1" style="26" customWidth="1"/>
    <col min="5" max="5" width="14.28515625" style="26" customWidth="1"/>
    <col min="6" max="6" width="1.42578125" style="26" customWidth="1"/>
    <col min="7" max="7" width="11.85546875" style="26" customWidth="1"/>
    <col min="8" max="8" width="1.42578125" style="3" customWidth="1"/>
    <col min="9" max="9" width="17.140625" style="3" customWidth="1"/>
    <col min="10" max="10" width="0.85546875" style="3" customWidth="1"/>
    <col min="11" max="11" width="17.140625" style="3" customWidth="1"/>
    <col min="12" max="12" width="0.85546875" style="3" customWidth="1"/>
    <col min="13" max="13" width="17.140625" style="3" customWidth="1"/>
    <col min="14" max="14" width="0.85546875" style="3" customWidth="1"/>
    <col min="15" max="15" width="17.140625" style="3" customWidth="1"/>
    <col min="16" max="16" width="2.42578125" style="3" customWidth="1"/>
    <col min="17" max="17" width="3" style="3" customWidth="1"/>
    <col min="18" max="18" width="9.140625" style="3" customWidth="1"/>
    <col min="19" max="19" width="15.42578125" style="3" bestFit="1" customWidth="1"/>
    <col min="20" max="21" width="9.140625" style="3" customWidth="1"/>
    <col min="22" max="22" width="11.42578125" style="3" customWidth="1"/>
    <col min="23" max="16384" width="9.140625" style="3"/>
  </cols>
  <sheetData>
    <row r="1" spans="1:256" s="1" customFormat="1" ht="5.25" customHeight="1" x14ac:dyDescent="0.25">
      <c r="C1" s="2"/>
      <c r="D1" s="2"/>
      <c r="E1" s="2"/>
      <c r="F1" s="2"/>
      <c r="G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80.25" customHeight="1" x14ac:dyDescent="0.25">
      <c r="A2" s="1"/>
      <c r="B2" s="1"/>
      <c r="C2" s="4"/>
      <c r="D2" s="2"/>
      <c r="E2" s="2"/>
      <c r="F2" s="2"/>
      <c r="G2" s="2"/>
      <c r="H2" s="1"/>
      <c r="I2" s="1"/>
      <c r="J2" s="1"/>
      <c r="K2" s="1"/>
      <c r="L2" s="1"/>
      <c r="M2" s="1"/>
      <c r="N2" s="1"/>
      <c r="O2" s="1"/>
      <c r="P2" s="1"/>
    </row>
    <row r="3" spans="1:256" s="1" customFormat="1" ht="18" customHeight="1" thickBot="1" x14ac:dyDescent="0.3">
      <c r="C3" s="4"/>
      <c r="D3" s="2"/>
      <c r="E3" s="2"/>
      <c r="F3" s="2"/>
      <c r="G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1" customFormat="1" ht="9" customHeight="1" thickTop="1" x14ac:dyDescent="0.25">
      <c r="B4" s="5"/>
      <c r="C4" s="6"/>
      <c r="D4" s="6"/>
      <c r="E4" s="6"/>
      <c r="F4" s="6"/>
      <c r="G4" s="6"/>
      <c r="H4" s="7"/>
      <c r="I4" s="30"/>
      <c r="J4" s="30"/>
      <c r="K4" s="30"/>
      <c r="L4" s="30"/>
      <c r="M4" s="30"/>
      <c r="N4" s="30"/>
      <c r="O4" s="30"/>
      <c r="P4" s="31"/>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1" customFormat="1" ht="19.5" customHeight="1" x14ac:dyDescent="0.25">
      <c r="B5" s="8"/>
      <c r="C5" s="91" t="s">
        <v>4</v>
      </c>
      <c r="D5" s="92"/>
      <c r="E5" s="92"/>
      <c r="F5" s="92"/>
      <c r="G5" s="93"/>
      <c r="H5" s="9"/>
      <c r="I5" s="87" t="s">
        <v>8</v>
      </c>
      <c r="J5" s="88"/>
      <c r="K5" s="88"/>
      <c r="L5" s="88"/>
      <c r="M5" s="88"/>
      <c r="N5" s="88"/>
      <c r="O5" s="88"/>
      <c r="P5" s="3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1" customFormat="1" ht="4.5" customHeight="1" x14ac:dyDescent="0.25">
      <c r="B6" s="8"/>
      <c r="C6" s="9"/>
      <c r="D6" s="9"/>
      <c r="E6" s="9"/>
      <c r="F6" s="9"/>
      <c r="G6" s="9"/>
      <c r="H6" s="10"/>
      <c r="I6" s="33"/>
      <c r="J6" s="34"/>
      <c r="K6" s="35"/>
      <c r="L6" s="35"/>
      <c r="M6" s="35"/>
      <c r="N6" s="35"/>
      <c r="O6" s="35"/>
      <c r="P6" s="3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1" customFormat="1" ht="8.25" customHeight="1" thickBot="1" x14ac:dyDescent="0.3">
      <c r="B7" s="8"/>
      <c r="C7" s="9"/>
      <c r="D7" s="9"/>
      <c r="E7" s="9"/>
      <c r="F7" s="9"/>
      <c r="G7" s="9"/>
      <c r="H7" s="9"/>
      <c r="I7" s="35"/>
      <c r="J7" s="35"/>
      <c r="K7" s="35"/>
      <c r="L7" s="35"/>
      <c r="M7" s="35"/>
      <c r="N7" s="35"/>
      <c r="O7" s="35"/>
      <c r="P7" s="36"/>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1" customFormat="1" ht="20.25" customHeight="1" thickBot="1" x14ac:dyDescent="0.3">
      <c r="B8" s="8"/>
      <c r="C8" s="82" t="s">
        <v>49</v>
      </c>
      <c r="D8" s="9"/>
      <c r="E8" s="11" t="s">
        <v>1</v>
      </c>
      <c r="F8" s="9"/>
      <c r="G8" s="27">
        <v>2.7E-2</v>
      </c>
      <c r="H8" s="9"/>
      <c r="I8" s="85" t="s">
        <v>6</v>
      </c>
      <c r="J8" s="86"/>
      <c r="K8" s="86"/>
      <c r="L8" s="86"/>
      <c r="M8" s="86"/>
      <c r="N8" s="86"/>
      <c r="O8" s="86"/>
      <c r="P8" s="36"/>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1" customFormat="1" ht="4.5" customHeight="1" thickBot="1" x14ac:dyDescent="0.3">
      <c r="B9" s="12"/>
      <c r="C9" s="83"/>
      <c r="D9" s="9"/>
      <c r="E9" s="9"/>
      <c r="F9" s="9"/>
      <c r="G9" s="10"/>
      <c r="H9" s="9"/>
      <c r="I9" s="72"/>
      <c r="J9" s="73"/>
      <c r="K9" s="73"/>
      <c r="L9" s="73"/>
      <c r="M9" s="73"/>
      <c r="N9" s="73"/>
      <c r="O9" s="73"/>
      <c r="P9" s="36"/>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s="1" customFormat="1" ht="20.25" thickBot="1" x14ac:dyDescent="0.3">
      <c r="B10" s="8"/>
      <c r="C10" s="83"/>
      <c r="D10" s="9"/>
      <c r="E10" s="11" t="s">
        <v>65</v>
      </c>
      <c r="F10" s="9"/>
      <c r="G10" s="29">
        <v>1</v>
      </c>
      <c r="H10" s="9"/>
      <c r="I10" s="85" t="s">
        <v>7</v>
      </c>
      <c r="J10" s="86"/>
      <c r="K10" s="86"/>
      <c r="L10" s="86"/>
      <c r="M10" s="86"/>
      <c r="N10" s="86"/>
      <c r="O10" s="86"/>
      <c r="P10" s="37"/>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s="1" customFormat="1" ht="4.5" customHeight="1" thickBot="1" x14ac:dyDescent="0.3">
      <c r="B11" s="12"/>
      <c r="C11" s="83"/>
      <c r="D11" s="9"/>
      <c r="E11" s="9"/>
      <c r="F11" s="9"/>
      <c r="G11" s="10"/>
      <c r="H11" s="9"/>
      <c r="I11" s="72"/>
      <c r="J11" s="73"/>
      <c r="K11" s="73"/>
      <c r="L11" s="73"/>
      <c r="M11" s="73"/>
      <c r="N11" s="73"/>
      <c r="O11" s="73"/>
      <c r="P11" s="3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s="1" customFormat="1" ht="20.25" thickBot="1" x14ac:dyDescent="0.3">
      <c r="B12" s="8"/>
      <c r="C12" s="83"/>
      <c r="D12" s="9"/>
      <c r="E12" s="11" t="s">
        <v>25</v>
      </c>
      <c r="F12" s="9"/>
      <c r="G12" s="75">
        <v>0.35</v>
      </c>
      <c r="H12" s="9"/>
      <c r="I12" s="85" t="s">
        <v>28</v>
      </c>
      <c r="J12" s="86"/>
      <c r="K12" s="86"/>
      <c r="L12" s="86"/>
      <c r="M12" s="86"/>
      <c r="N12" s="86"/>
      <c r="O12" s="86"/>
      <c r="P12" s="37"/>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s="1" customFormat="1" ht="4.5" customHeight="1" thickBot="1" x14ac:dyDescent="0.3">
      <c r="B13" s="12"/>
      <c r="C13" s="83"/>
      <c r="D13" s="9"/>
      <c r="E13" s="9"/>
      <c r="F13" s="9"/>
      <c r="G13" s="10"/>
      <c r="H13" s="9"/>
      <c r="I13" s="72"/>
      <c r="J13" s="73"/>
      <c r="K13" s="73"/>
      <c r="L13" s="73"/>
      <c r="M13" s="73"/>
      <c r="N13" s="73"/>
      <c r="O13" s="73"/>
      <c r="P13" s="36"/>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s="1" customFormat="1" ht="20.25" thickBot="1" x14ac:dyDescent="0.3">
      <c r="B14" s="8"/>
      <c r="C14" s="83"/>
      <c r="D14" s="9"/>
      <c r="E14" s="11" t="s">
        <v>26</v>
      </c>
      <c r="F14" s="9"/>
      <c r="G14" s="75">
        <v>0.4</v>
      </c>
      <c r="H14" s="9"/>
      <c r="I14" s="85" t="s">
        <v>29</v>
      </c>
      <c r="J14" s="86"/>
      <c r="K14" s="86"/>
      <c r="L14" s="86"/>
      <c r="M14" s="86"/>
      <c r="N14" s="86"/>
      <c r="O14" s="86"/>
      <c r="P14" s="37"/>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s="1" customFormat="1" ht="4.5" customHeight="1" thickBot="1" x14ac:dyDescent="0.3">
      <c r="B15" s="12"/>
      <c r="C15" s="83"/>
      <c r="D15" s="9"/>
      <c r="E15" s="9"/>
      <c r="F15" s="9"/>
      <c r="G15" s="10"/>
      <c r="H15" s="9"/>
      <c r="I15" s="72"/>
      <c r="J15" s="73"/>
      <c r="K15" s="73"/>
      <c r="L15" s="73"/>
      <c r="M15" s="73"/>
      <c r="N15" s="73"/>
      <c r="O15" s="73"/>
      <c r="P15" s="3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s="1" customFormat="1" ht="20.25" thickBot="1" x14ac:dyDescent="0.3">
      <c r="B16" s="8"/>
      <c r="C16" s="83"/>
      <c r="D16" s="9"/>
      <c r="E16" s="11" t="s">
        <v>27</v>
      </c>
      <c r="F16" s="9"/>
      <c r="G16" s="76">
        <f>1-G14</f>
        <v>0.6</v>
      </c>
      <c r="H16" s="9"/>
      <c r="I16" s="85" t="s">
        <v>30</v>
      </c>
      <c r="J16" s="86"/>
      <c r="K16" s="86"/>
      <c r="L16" s="86"/>
      <c r="M16" s="86"/>
      <c r="N16" s="86"/>
      <c r="O16" s="86"/>
      <c r="P16" s="37"/>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2:256" s="1" customFormat="1" ht="4.5" customHeight="1" x14ac:dyDescent="0.25">
      <c r="B17" s="12"/>
      <c r="C17" s="83"/>
      <c r="D17" s="9"/>
      <c r="E17" s="9"/>
      <c r="F17" s="9"/>
      <c r="G17" s="9"/>
      <c r="H17" s="9"/>
      <c r="I17" s="73"/>
      <c r="J17" s="74"/>
      <c r="K17" s="73"/>
      <c r="L17" s="73"/>
      <c r="M17" s="73"/>
      <c r="N17" s="73"/>
      <c r="O17" s="73"/>
      <c r="P17" s="37"/>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2:256" s="1" customFormat="1" ht="4.5" customHeight="1" thickBot="1" x14ac:dyDescent="0.3">
      <c r="B18" s="12"/>
      <c r="C18" s="83"/>
      <c r="D18" s="9"/>
      <c r="E18" s="9"/>
      <c r="F18" s="9"/>
      <c r="G18" s="9"/>
      <c r="H18" s="9"/>
      <c r="I18" s="73"/>
      <c r="J18" s="74"/>
      <c r="K18" s="73"/>
      <c r="L18" s="73"/>
      <c r="M18" s="73"/>
      <c r="N18" s="73"/>
      <c r="O18" s="73"/>
      <c r="P18" s="37"/>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2:256" s="1" customFormat="1" ht="20.25" thickBot="1" x14ac:dyDescent="0.3">
      <c r="B19" s="8"/>
      <c r="C19" s="83"/>
      <c r="D19" s="9"/>
      <c r="E19" s="45" t="s">
        <v>64</v>
      </c>
      <c r="F19" s="9"/>
      <c r="G19" s="77">
        <f>G10*(1+(1-G12)*G14/G16)</f>
        <v>1.4333333333333333</v>
      </c>
      <c r="H19" s="9"/>
      <c r="I19" s="85" t="s">
        <v>31</v>
      </c>
      <c r="J19" s="86"/>
      <c r="K19" s="86"/>
      <c r="L19" s="86"/>
      <c r="M19" s="86"/>
      <c r="N19" s="86"/>
      <c r="O19" s="86"/>
      <c r="P19" s="37"/>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2:256" s="1" customFormat="1" ht="4.5" customHeight="1" x14ac:dyDescent="0.25">
      <c r="B20" s="12"/>
      <c r="C20" s="83"/>
      <c r="D20" s="9"/>
      <c r="E20" s="9"/>
      <c r="F20" s="9"/>
      <c r="G20" s="9"/>
      <c r="H20" s="9"/>
      <c r="I20" s="73"/>
      <c r="J20" s="74"/>
      <c r="K20" s="73"/>
      <c r="L20" s="73"/>
      <c r="M20" s="73"/>
      <c r="N20" s="73"/>
      <c r="O20" s="73"/>
      <c r="P20" s="37"/>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2:256" s="1" customFormat="1" ht="4.5" customHeight="1" thickBot="1" x14ac:dyDescent="0.3">
      <c r="B21" s="12"/>
      <c r="C21" s="83"/>
      <c r="D21" s="9"/>
      <c r="E21" s="9"/>
      <c r="F21" s="9"/>
      <c r="G21" s="9"/>
      <c r="H21" s="9"/>
      <c r="I21" s="73"/>
      <c r="J21" s="74"/>
      <c r="K21" s="73"/>
      <c r="L21" s="73"/>
      <c r="M21" s="73"/>
      <c r="N21" s="73"/>
      <c r="O21" s="73"/>
      <c r="P21" s="37"/>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2:256" s="1" customFormat="1" ht="20.25" thickBot="1" x14ac:dyDescent="0.3">
      <c r="B22" s="8"/>
      <c r="C22" s="83"/>
      <c r="D22" s="9"/>
      <c r="E22" s="11" t="s">
        <v>2</v>
      </c>
      <c r="F22" s="9"/>
      <c r="G22" s="27">
        <v>6.2899999999999998E-2</v>
      </c>
      <c r="H22" s="9"/>
      <c r="I22" s="85" t="s">
        <v>32</v>
      </c>
      <c r="J22" s="86"/>
      <c r="K22" s="86"/>
      <c r="L22" s="86"/>
      <c r="M22" s="86"/>
      <c r="N22" s="86"/>
      <c r="O22" s="86"/>
      <c r="P22" s="37"/>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2:256" s="1" customFormat="1" ht="4.5" customHeight="1" thickBot="1" x14ac:dyDescent="0.3">
      <c r="B23" s="12"/>
      <c r="C23" s="83"/>
      <c r="D23" s="9"/>
      <c r="E23" s="9"/>
      <c r="F23" s="9"/>
      <c r="G23" s="9"/>
      <c r="H23" s="9"/>
      <c r="I23" s="73"/>
      <c r="J23" s="74"/>
      <c r="K23" s="73"/>
      <c r="L23" s="73"/>
      <c r="M23" s="73"/>
      <c r="N23" s="73"/>
      <c r="O23" s="73"/>
      <c r="P23" s="37"/>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2:256" s="1" customFormat="1" ht="20.25" thickBot="1" x14ac:dyDescent="0.3">
      <c r="B24" s="8"/>
      <c r="C24" s="83"/>
      <c r="D24" s="9"/>
      <c r="E24" s="11" t="s">
        <v>3</v>
      </c>
      <c r="F24" s="9"/>
      <c r="G24" s="27">
        <v>9.7500000000000003E-2</v>
      </c>
      <c r="H24" s="9"/>
      <c r="I24" s="85" t="s">
        <v>33</v>
      </c>
      <c r="J24" s="86"/>
      <c r="K24" s="86"/>
      <c r="L24" s="86"/>
      <c r="M24" s="86"/>
      <c r="N24" s="86"/>
      <c r="O24" s="86"/>
      <c r="P24" s="3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2:256" s="1" customFormat="1" ht="4.5" customHeight="1" thickBot="1" x14ac:dyDescent="0.3">
      <c r="B25" s="12"/>
      <c r="C25" s="83"/>
      <c r="D25" s="9"/>
      <c r="E25" s="9"/>
      <c r="F25" s="9"/>
      <c r="G25" s="9"/>
      <c r="H25" s="9"/>
      <c r="I25" s="73"/>
      <c r="J25" s="74"/>
      <c r="K25" s="73"/>
      <c r="L25" s="73"/>
      <c r="M25" s="73"/>
      <c r="N25" s="73"/>
      <c r="O25" s="73"/>
      <c r="P25" s="37"/>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2:256" s="1" customFormat="1" ht="20.25" thickBot="1" x14ac:dyDescent="0.3">
      <c r="B26" s="8"/>
      <c r="C26" s="83"/>
      <c r="D26" s="9"/>
      <c r="E26" s="11" t="s">
        <v>5</v>
      </c>
      <c r="F26" s="9"/>
      <c r="G26" s="27">
        <v>3.5799999999999998E-2</v>
      </c>
      <c r="H26" s="9"/>
      <c r="I26" s="85" t="s">
        <v>34</v>
      </c>
      <c r="J26" s="86"/>
      <c r="K26" s="86"/>
      <c r="L26" s="86"/>
      <c r="M26" s="86"/>
      <c r="N26" s="86"/>
      <c r="O26" s="86"/>
      <c r="P26" s="37"/>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2:256" s="1" customFormat="1" ht="4.5" customHeight="1" x14ac:dyDescent="0.25">
      <c r="B27" s="12"/>
      <c r="C27" s="83"/>
      <c r="D27" s="9"/>
      <c r="E27" s="9"/>
      <c r="F27" s="9"/>
      <c r="G27" s="9"/>
      <c r="H27" s="9"/>
      <c r="I27" s="73"/>
      <c r="J27" s="74"/>
      <c r="K27" s="73"/>
      <c r="L27" s="73"/>
      <c r="M27" s="73"/>
      <c r="N27" s="73"/>
      <c r="O27" s="73"/>
      <c r="P27" s="37"/>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2:256" s="1" customFormat="1" ht="4.5" customHeight="1" thickBot="1" x14ac:dyDescent="0.3">
      <c r="B28" s="12"/>
      <c r="C28" s="83"/>
      <c r="D28" s="9"/>
      <c r="E28" s="9"/>
      <c r="F28" s="9"/>
      <c r="G28" s="9"/>
      <c r="H28" s="9"/>
      <c r="I28" s="73"/>
      <c r="J28" s="74"/>
      <c r="K28" s="73"/>
      <c r="L28" s="73"/>
      <c r="M28" s="73"/>
      <c r="N28" s="73"/>
      <c r="O28" s="73"/>
      <c r="P28" s="37"/>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2:256" s="1" customFormat="1" ht="21" customHeight="1" thickBot="1" x14ac:dyDescent="0.3">
      <c r="B29" s="8"/>
      <c r="C29" s="83"/>
      <c r="D29" s="9"/>
      <c r="E29" s="78" t="s">
        <v>66</v>
      </c>
      <c r="F29" s="9"/>
      <c r="G29" s="44">
        <f>G8+G19*G22+G24+G26</f>
        <v>0.25045666666666666</v>
      </c>
      <c r="H29" s="9"/>
      <c r="I29" s="85" t="s">
        <v>35</v>
      </c>
      <c r="J29" s="86"/>
      <c r="K29" s="86"/>
      <c r="L29" s="86"/>
      <c r="M29" s="86"/>
      <c r="N29" s="86"/>
      <c r="O29" s="86"/>
      <c r="P29" s="3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2:256" s="1" customFormat="1" ht="4.5" customHeight="1" x14ac:dyDescent="0.25">
      <c r="B30" s="12"/>
      <c r="C30" s="9"/>
      <c r="D30" s="9"/>
      <c r="E30" s="9"/>
      <c r="F30" s="9"/>
      <c r="G30" s="9"/>
      <c r="H30" s="9"/>
      <c r="I30" s="73"/>
      <c r="J30" s="74"/>
      <c r="K30" s="73"/>
      <c r="L30" s="73"/>
      <c r="M30" s="73"/>
      <c r="N30" s="73"/>
      <c r="O30" s="73"/>
      <c r="P30" s="37"/>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2:256" s="1" customFormat="1" ht="4.5" customHeight="1" thickBot="1" x14ac:dyDescent="0.3">
      <c r="B31" s="12"/>
      <c r="C31" s="9"/>
      <c r="D31" s="9"/>
      <c r="E31" s="9"/>
      <c r="F31" s="9"/>
      <c r="G31" s="9"/>
      <c r="H31" s="9"/>
      <c r="I31" s="73"/>
      <c r="J31" s="74"/>
      <c r="K31" s="73"/>
      <c r="L31" s="73"/>
      <c r="M31" s="73"/>
      <c r="N31" s="73"/>
      <c r="O31" s="73"/>
      <c r="P31" s="37"/>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2:256" s="1" customFormat="1" ht="20.25" thickBot="1" x14ac:dyDescent="0.3">
      <c r="B32" s="8"/>
      <c r="C32" s="84" t="s">
        <v>48</v>
      </c>
      <c r="D32" s="9"/>
      <c r="E32" s="11" t="s">
        <v>16</v>
      </c>
      <c r="F32" s="9"/>
      <c r="G32" s="27">
        <v>0.17</v>
      </c>
      <c r="H32" s="9"/>
      <c r="I32" s="85" t="s">
        <v>36</v>
      </c>
      <c r="J32" s="86"/>
      <c r="K32" s="86"/>
      <c r="L32" s="86"/>
      <c r="M32" s="86"/>
      <c r="N32" s="86"/>
      <c r="O32" s="86"/>
      <c r="P32" s="37"/>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2:256" s="1" customFormat="1" ht="4.5" customHeight="1" thickBot="1" x14ac:dyDescent="0.3">
      <c r="B33" s="12"/>
      <c r="C33" s="84"/>
      <c r="D33" s="9"/>
      <c r="E33" s="9"/>
      <c r="F33" s="9"/>
      <c r="G33" s="9"/>
      <c r="H33" s="9"/>
      <c r="I33" s="73"/>
      <c r="J33" s="74"/>
      <c r="K33" s="73"/>
      <c r="L33" s="73"/>
      <c r="M33" s="73"/>
      <c r="N33" s="73"/>
      <c r="O33" s="73"/>
      <c r="P33" s="37"/>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2:256" s="1" customFormat="1" ht="20.25" thickBot="1" x14ac:dyDescent="0.3">
      <c r="B34" s="8"/>
      <c r="C34" s="84"/>
      <c r="D34" s="9"/>
      <c r="E34" s="11" t="s">
        <v>17</v>
      </c>
      <c r="F34" s="9"/>
      <c r="G34" s="27">
        <v>0.03</v>
      </c>
      <c r="H34" s="9"/>
      <c r="I34" s="85" t="s">
        <v>37</v>
      </c>
      <c r="J34" s="86"/>
      <c r="K34" s="86"/>
      <c r="L34" s="86"/>
      <c r="M34" s="86"/>
      <c r="N34" s="86"/>
      <c r="O34" s="86"/>
      <c r="P34" s="37"/>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2:256" s="1" customFormat="1" ht="4.5" customHeight="1" thickBot="1" x14ac:dyDescent="0.3">
      <c r="B35" s="12"/>
      <c r="C35" s="84"/>
      <c r="D35" s="9"/>
      <c r="E35" s="9"/>
      <c r="F35" s="9"/>
      <c r="G35" s="9"/>
      <c r="H35" s="9"/>
      <c r="I35" s="73"/>
      <c r="J35" s="74"/>
      <c r="K35" s="73"/>
      <c r="L35" s="73"/>
      <c r="M35" s="73"/>
      <c r="N35" s="73"/>
      <c r="O35" s="73"/>
      <c r="P35" s="37"/>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2:256" s="1" customFormat="1" ht="20.25" thickBot="1" x14ac:dyDescent="0.3">
      <c r="B36" s="8"/>
      <c r="C36" s="84"/>
      <c r="D36" s="9"/>
      <c r="E36" s="11" t="s">
        <v>18</v>
      </c>
      <c r="F36" s="9"/>
      <c r="G36" s="43">
        <f>(1+G32)/(1+G34)</f>
        <v>1.1359223300970873</v>
      </c>
      <c r="H36" s="9"/>
      <c r="I36" s="85" t="s">
        <v>19</v>
      </c>
      <c r="J36" s="86"/>
      <c r="K36" s="86"/>
      <c r="L36" s="86"/>
      <c r="M36" s="86"/>
      <c r="N36" s="86"/>
      <c r="O36" s="86"/>
      <c r="P36" s="3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2:256" s="1" customFormat="1" ht="4.5" customHeight="1" x14ac:dyDescent="0.25">
      <c r="B37" s="12"/>
      <c r="C37" s="84"/>
      <c r="D37" s="9"/>
      <c r="E37" s="9"/>
      <c r="F37" s="9"/>
      <c r="G37" s="9"/>
      <c r="H37" s="9"/>
      <c r="I37" s="73"/>
      <c r="J37" s="74"/>
      <c r="K37" s="73"/>
      <c r="L37" s="73"/>
      <c r="M37" s="73"/>
      <c r="N37" s="73"/>
      <c r="O37" s="73"/>
      <c r="P37" s="3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2:256" s="1" customFormat="1" ht="4.5" customHeight="1" thickBot="1" x14ac:dyDescent="0.3">
      <c r="B38" s="12"/>
      <c r="C38" s="84"/>
      <c r="D38" s="9"/>
      <c r="E38" s="9"/>
      <c r="F38" s="9"/>
      <c r="G38" s="9"/>
      <c r="H38" s="9"/>
      <c r="I38" s="73"/>
      <c r="J38" s="74"/>
      <c r="K38" s="73"/>
      <c r="L38" s="73"/>
      <c r="M38" s="73"/>
      <c r="N38" s="73"/>
      <c r="O38" s="73"/>
      <c r="P38" s="3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2:256" s="1" customFormat="1" ht="20.25" customHeight="1" thickBot="1" x14ac:dyDescent="0.3">
      <c r="B39" s="8"/>
      <c r="C39" s="84"/>
      <c r="D39" s="9"/>
      <c r="E39" s="78" t="s">
        <v>67</v>
      </c>
      <c r="F39" s="9"/>
      <c r="G39" s="44">
        <f>(1+G29)*G36-1</f>
        <v>0.42042165048543678</v>
      </c>
      <c r="H39" s="9"/>
      <c r="I39" s="85" t="s">
        <v>15</v>
      </c>
      <c r="J39" s="86"/>
      <c r="K39" s="86"/>
      <c r="L39" s="86"/>
      <c r="M39" s="86"/>
      <c r="N39" s="86"/>
      <c r="O39" s="86"/>
      <c r="P39" s="37"/>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2:256" s="1" customFormat="1" ht="4.5" customHeight="1" x14ac:dyDescent="0.25">
      <c r="B40" s="12"/>
      <c r="C40" s="9"/>
      <c r="D40" s="9"/>
      <c r="E40" s="9"/>
      <c r="F40" s="9"/>
      <c r="G40" s="9"/>
      <c r="H40" s="9"/>
      <c r="I40" s="73"/>
      <c r="J40" s="74"/>
      <c r="K40" s="73"/>
      <c r="L40" s="73"/>
      <c r="M40" s="73"/>
      <c r="N40" s="73"/>
      <c r="O40" s="73"/>
      <c r="P40" s="37"/>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2:256" s="1" customFormat="1" ht="4.5" customHeight="1" thickBot="1" x14ac:dyDescent="0.3">
      <c r="B41" s="12"/>
      <c r="C41" s="9"/>
      <c r="D41" s="9"/>
      <c r="E41" s="9"/>
      <c r="F41" s="9"/>
      <c r="G41" s="9"/>
      <c r="H41" s="9"/>
      <c r="I41" s="73"/>
      <c r="J41" s="74"/>
      <c r="K41" s="73"/>
      <c r="L41" s="73"/>
      <c r="M41" s="73"/>
      <c r="N41" s="73"/>
      <c r="O41" s="73"/>
      <c r="P41" s="37"/>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2:256" s="1" customFormat="1" ht="20.25" thickBot="1" x14ac:dyDescent="0.3">
      <c r="B42" s="8"/>
      <c r="C42" s="84" t="s">
        <v>50</v>
      </c>
      <c r="D42" s="9"/>
      <c r="E42" s="11" t="s">
        <v>60</v>
      </c>
      <c r="F42" s="9"/>
      <c r="G42" s="27">
        <v>0.2</v>
      </c>
      <c r="H42" s="9"/>
      <c r="I42" s="85" t="s">
        <v>52</v>
      </c>
      <c r="J42" s="86"/>
      <c r="K42" s="86"/>
      <c r="L42" s="86"/>
      <c r="M42" s="86"/>
      <c r="N42" s="86"/>
      <c r="O42" s="86"/>
      <c r="P42" s="3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2:256" s="1" customFormat="1" ht="4.5" customHeight="1" thickBot="1" x14ac:dyDescent="0.3">
      <c r="B43" s="12"/>
      <c r="C43" s="84"/>
      <c r="D43" s="9"/>
      <c r="E43" s="9"/>
      <c r="F43" s="9"/>
      <c r="G43" s="9"/>
      <c r="H43" s="9"/>
      <c r="I43" s="73"/>
      <c r="J43" s="74"/>
      <c r="K43" s="73"/>
      <c r="L43" s="73"/>
      <c r="M43" s="73"/>
      <c r="N43" s="73"/>
      <c r="O43" s="73"/>
      <c r="P43" s="3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2:256" s="1" customFormat="1" ht="20.25" thickBot="1" x14ac:dyDescent="0.3">
      <c r="B44" s="12"/>
      <c r="C44" s="84"/>
      <c r="D44" s="9"/>
      <c r="E44" s="11" t="s">
        <v>61</v>
      </c>
      <c r="F44" s="9"/>
      <c r="G44" s="76">
        <f>(1+G42)*(1+G34)/(1+G32)-1</f>
        <v>5.6410256410256432E-2</v>
      </c>
      <c r="H44" s="9"/>
      <c r="I44" s="85" t="s">
        <v>59</v>
      </c>
      <c r="J44" s="86"/>
      <c r="K44" s="86"/>
      <c r="L44" s="86"/>
      <c r="M44" s="86"/>
      <c r="N44" s="86"/>
      <c r="O44" s="86"/>
      <c r="P44" s="3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2:256" s="1" customFormat="1" ht="4.5" customHeight="1" thickBot="1" x14ac:dyDescent="0.3">
      <c r="B45" s="12"/>
      <c r="C45" s="84"/>
      <c r="D45" s="9"/>
      <c r="E45" s="9"/>
      <c r="F45" s="9"/>
      <c r="G45" s="9"/>
      <c r="H45" s="9"/>
      <c r="I45" s="73"/>
      <c r="J45" s="74"/>
      <c r="K45" s="73"/>
      <c r="L45" s="73"/>
      <c r="M45" s="73"/>
      <c r="N45" s="73"/>
      <c r="O45" s="73"/>
      <c r="P45" s="3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2:256" s="1" customFormat="1" ht="20.25" customHeight="1" thickBot="1" x14ac:dyDescent="0.3">
      <c r="B46" s="8"/>
      <c r="C46" s="84"/>
      <c r="D46" s="9"/>
      <c r="E46" s="78" t="s">
        <v>62</v>
      </c>
      <c r="F46" s="9"/>
      <c r="G46" s="44">
        <f>G44*(1-G12)*G14+G29*G16</f>
        <v>0.16494066666666665</v>
      </c>
      <c r="H46" s="9"/>
      <c r="I46" s="85" t="s">
        <v>53</v>
      </c>
      <c r="J46" s="86"/>
      <c r="K46" s="86"/>
      <c r="L46" s="86"/>
      <c r="M46" s="86"/>
      <c r="N46" s="86"/>
      <c r="O46" s="86"/>
      <c r="P46" s="3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2:256" s="1" customFormat="1" ht="4.5" customHeight="1" thickBot="1" x14ac:dyDescent="0.3">
      <c r="B47" s="12"/>
      <c r="C47" s="84"/>
      <c r="D47" s="9"/>
      <c r="E47" s="9"/>
      <c r="F47" s="9"/>
      <c r="G47" s="9"/>
      <c r="H47" s="9"/>
      <c r="I47" s="73"/>
      <c r="J47" s="74"/>
      <c r="K47" s="73"/>
      <c r="L47" s="73"/>
      <c r="M47" s="73"/>
      <c r="N47" s="73"/>
      <c r="O47" s="73"/>
      <c r="P47" s="3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2:256" s="1" customFormat="1" ht="20.25" customHeight="1" thickBot="1" x14ac:dyDescent="0.3">
      <c r="B48" s="8"/>
      <c r="C48" s="84"/>
      <c r="D48" s="9"/>
      <c r="E48" s="78" t="s">
        <v>63</v>
      </c>
      <c r="F48" s="9"/>
      <c r="G48" s="44">
        <f>G42*(1-G12)*G14+G39*G16</f>
        <v>0.30425299029126207</v>
      </c>
      <c r="H48" s="9"/>
      <c r="I48" s="85" t="s">
        <v>15</v>
      </c>
      <c r="J48" s="86"/>
      <c r="K48" s="86"/>
      <c r="L48" s="86"/>
      <c r="M48" s="86"/>
      <c r="N48" s="86"/>
      <c r="O48" s="86"/>
      <c r="P48" s="3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s="1" customFormat="1" ht="4.5" customHeight="1" x14ac:dyDescent="0.25">
      <c r="B49" s="8"/>
      <c r="C49" s="9"/>
      <c r="D49" s="9"/>
      <c r="E49" s="9"/>
      <c r="F49" s="9"/>
      <c r="G49" s="10"/>
      <c r="H49" s="9"/>
      <c r="I49" s="35"/>
      <c r="J49" s="35"/>
      <c r="K49" s="35"/>
      <c r="L49" s="35"/>
      <c r="M49" s="35"/>
      <c r="N49" s="35"/>
      <c r="O49" s="35"/>
      <c r="P49" s="3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s="1" customFormat="1" ht="9" customHeight="1" thickBot="1" x14ac:dyDescent="0.3">
      <c r="B50" s="13"/>
      <c r="C50" s="14"/>
      <c r="D50" s="14"/>
      <c r="E50" s="14"/>
      <c r="F50" s="15"/>
      <c r="G50" s="14"/>
      <c r="H50" s="15"/>
      <c r="I50" s="38"/>
      <c r="J50" s="38"/>
      <c r="K50" s="38"/>
      <c r="L50" s="39"/>
      <c r="M50" s="38"/>
      <c r="N50" s="38"/>
      <c r="O50" s="38"/>
      <c r="P50" s="4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18" customHeight="1" thickTop="1" thickBot="1" x14ac:dyDescent="0.3"/>
    <row r="52" spans="1:256" ht="8.25" customHeight="1" x14ac:dyDescent="0.25">
      <c r="A52" s="1"/>
      <c r="B52" s="16"/>
      <c r="C52" s="17"/>
      <c r="D52" s="17"/>
      <c r="E52" s="17"/>
      <c r="F52" s="18"/>
      <c r="G52" s="18"/>
      <c r="H52" s="18"/>
      <c r="I52" s="18"/>
      <c r="J52" s="18"/>
      <c r="K52" s="18"/>
      <c r="L52" s="17"/>
      <c r="M52" s="17"/>
      <c r="N52" s="17"/>
      <c r="O52" s="17"/>
      <c r="P52" s="19"/>
    </row>
    <row r="53" spans="1:256" ht="22.5" x14ac:dyDescent="0.25">
      <c r="A53" s="1"/>
      <c r="B53" s="20"/>
      <c r="C53" s="21"/>
      <c r="D53" s="22" t="s">
        <v>9</v>
      </c>
      <c r="E53" s="21"/>
      <c r="F53" s="21"/>
      <c r="G53" s="21"/>
      <c r="H53" s="21"/>
      <c r="I53" s="21"/>
      <c r="J53" s="21"/>
      <c r="K53" s="21"/>
      <c r="L53" s="21"/>
      <c r="M53" s="21"/>
      <c r="N53" s="21"/>
      <c r="O53" s="21"/>
      <c r="P53" s="23"/>
    </row>
    <row r="54" spans="1:256" x14ac:dyDescent="0.25">
      <c r="A54" s="1"/>
      <c r="B54" s="20"/>
      <c r="C54" s="21"/>
      <c r="D54" s="94" t="s">
        <v>0</v>
      </c>
      <c r="E54" s="94"/>
      <c r="F54" s="94"/>
      <c r="G54" s="94"/>
      <c r="H54" s="94"/>
      <c r="I54" s="94"/>
      <c r="J54" s="94"/>
      <c r="K54" s="94"/>
      <c r="L54" s="94"/>
      <c r="M54" s="94"/>
      <c r="N54" s="94"/>
      <c r="O54" s="94"/>
      <c r="P54" s="23"/>
    </row>
    <row r="55" spans="1:256" ht="6.75" customHeight="1" x14ac:dyDescent="0.25">
      <c r="A55" s="1"/>
      <c r="B55" s="20"/>
      <c r="C55" s="21"/>
      <c r="P55" s="23"/>
    </row>
    <row r="56" spans="1:256" ht="24" customHeight="1" x14ac:dyDescent="0.25">
      <c r="A56" s="1"/>
      <c r="B56" s="20"/>
      <c r="C56" s="21"/>
      <c r="D56" s="89" t="s">
        <v>12</v>
      </c>
      <c r="E56" s="89"/>
      <c r="F56" s="89"/>
      <c r="G56" s="89"/>
      <c r="H56" s="89"/>
      <c r="I56" s="89"/>
      <c r="J56" s="89"/>
      <c r="K56" s="89"/>
      <c r="L56" s="89"/>
      <c r="M56" s="89"/>
      <c r="N56" s="89"/>
      <c r="O56" s="89"/>
      <c r="P56" s="23"/>
    </row>
    <row r="57" spans="1:256" ht="24" customHeight="1" x14ac:dyDescent="0.25">
      <c r="A57" s="1"/>
      <c r="B57" s="20"/>
      <c r="C57" s="21"/>
      <c r="D57" s="28"/>
      <c r="E57" s="41" t="s">
        <v>58</v>
      </c>
      <c r="F57" s="28"/>
      <c r="G57" s="28"/>
      <c r="H57" s="28"/>
      <c r="I57" s="28"/>
      <c r="J57" s="28"/>
      <c r="K57" s="28"/>
      <c r="L57" s="28"/>
      <c r="M57" s="28"/>
      <c r="N57" s="28"/>
      <c r="O57" s="28"/>
      <c r="P57" s="23"/>
    </row>
    <row r="58" spans="1:256" ht="24" customHeight="1" x14ac:dyDescent="0.25">
      <c r="A58" s="1"/>
      <c r="B58" s="20"/>
      <c r="C58" s="21"/>
      <c r="D58" s="89" t="s">
        <v>11</v>
      </c>
      <c r="E58" s="89"/>
      <c r="F58" s="89"/>
      <c r="G58" s="89"/>
      <c r="H58" s="89"/>
      <c r="I58" s="89"/>
      <c r="J58" s="89"/>
      <c r="K58" s="89"/>
      <c r="L58" s="89"/>
      <c r="M58" s="89"/>
      <c r="N58" s="89"/>
      <c r="O58" s="89"/>
      <c r="P58" s="23"/>
    </row>
    <row r="59" spans="1:256" ht="24" customHeight="1" x14ac:dyDescent="0.25">
      <c r="A59" s="1"/>
      <c r="B59" s="20"/>
      <c r="C59" s="21"/>
      <c r="D59" s="28"/>
      <c r="E59" s="41" t="s">
        <v>10</v>
      </c>
      <c r="F59" s="28"/>
      <c r="G59" s="28"/>
      <c r="H59" s="28"/>
      <c r="I59" s="28"/>
      <c r="J59" s="28"/>
      <c r="K59" s="28"/>
      <c r="L59" s="28"/>
      <c r="M59" s="28"/>
      <c r="N59" s="28"/>
      <c r="O59" s="28"/>
      <c r="P59" s="23"/>
    </row>
    <row r="60" spans="1:256" ht="86.25" customHeight="1" x14ac:dyDescent="0.25">
      <c r="A60" s="1"/>
      <c r="B60" s="20"/>
      <c r="C60" s="21"/>
      <c r="D60" s="89" t="s">
        <v>42</v>
      </c>
      <c r="E60" s="89"/>
      <c r="F60" s="89"/>
      <c r="G60" s="89"/>
      <c r="H60" s="89"/>
      <c r="I60" s="89"/>
      <c r="J60" s="89"/>
      <c r="K60" s="89"/>
      <c r="L60" s="89"/>
      <c r="M60" s="89"/>
      <c r="N60" s="89"/>
      <c r="O60" s="89"/>
      <c r="P60" s="23"/>
    </row>
    <row r="61" spans="1:256" ht="30" customHeight="1" x14ac:dyDescent="0.25">
      <c r="A61" s="1"/>
      <c r="B61" s="20"/>
      <c r="C61" s="21"/>
      <c r="D61" s="28"/>
      <c r="E61" s="41" t="s">
        <v>43</v>
      </c>
      <c r="F61" s="28"/>
      <c r="G61" s="28"/>
      <c r="H61" s="28"/>
      <c r="I61" s="28"/>
      <c r="J61" s="28"/>
      <c r="K61" s="28"/>
      <c r="L61" s="28"/>
      <c r="M61" s="28"/>
      <c r="N61" s="28"/>
      <c r="O61" s="28"/>
      <c r="P61" s="23"/>
    </row>
    <row r="62" spans="1:256" ht="175.5" customHeight="1" x14ac:dyDescent="0.25">
      <c r="A62" s="1"/>
      <c r="B62" s="20"/>
      <c r="C62" s="21"/>
      <c r="D62" s="89" t="s">
        <v>44</v>
      </c>
      <c r="E62" s="89"/>
      <c r="F62" s="89"/>
      <c r="G62" s="89"/>
      <c r="H62" s="89"/>
      <c r="I62" s="89"/>
      <c r="J62" s="89"/>
      <c r="K62" s="89"/>
      <c r="L62" s="89"/>
      <c r="M62" s="89"/>
      <c r="N62" s="89"/>
      <c r="O62" s="89"/>
      <c r="P62" s="23"/>
    </row>
    <row r="63" spans="1:256" ht="95.25" customHeight="1" x14ac:dyDescent="0.25">
      <c r="A63" s="1"/>
      <c r="B63" s="20"/>
      <c r="C63" s="21"/>
      <c r="D63" s="89" t="s">
        <v>45</v>
      </c>
      <c r="E63" s="89"/>
      <c r="F63" s="89"/>
      <c r="G63" s="89"/>
      <c r="H63" s="89"/>
      <c r="I63" s="89"/>
      <c r="J63" s="89"/>
      <c r="K63" s="89"/>
      <c r="L63" s="89"/>
      <c r="M63" s="89"/>
      <c r="N63" s="89"/>
      <c r="O63" s="89"/>
      <c r="P63" s="23"/>
    </row>
    <row r="64" spans="1:256" ht="93.75" customHeight="1" x14ac:dyDescent="0.25">
      <c r="A64" s="1"/>
      <c r="B64" s="20"/>
      <c r="C64" s="21"/>
      <c r="D64" s="89" t="s">
        <v>38</v>
      </c>
      <c r="E64" s="89"/>
      <c r="F64" s="89"/>
      <c r="G64" s="89"/>
      <c r="H64" s="89"/>
      <c r="I64" s="89"/>
      <c r="J64" s="89"/>
      <c r="K64" s="89"/>
      <c r="L64" s="89"/>
      <c r="M64" s="89"/>
      <c r="N64" s="89"/>
      <c r="O64" s="89"/>
      <c r="P64" s="23"/>
    </row>
    <row r="65" spans="1:256" ht="24" customHeight="1" x14ac:dyDescent="0.25">
      <c r="A65" s="1"/>
      <c r="B65" s="20"/>
      <c r="C65" s="21"/>
      <c r="D65" s="28"/>
      <c r="E65" s="41" t="s">
        <v>13</v>
      </c>
      <c r="F65" s="28"/>
      <c r="G65" s="28"/>
      <c r="H65" s="28"/>
      <c r="I65" s="28"/>
      <c r="J65" s="28"/>
      <c r="K65" s="28"/>
      <c r="L65" s="28"/>
      <c r="M65" s="28"/>
      <c r="N65" s="28"/>
      <c r="O65" s="28"/>
      <c r="P65" s="23"/>
    </row>
    <row r="66" spans="1:256" ht="156" customHeight="1" x14ac:dyDescent="0.25">
      <c r="A66" s="1"/>
      <c r="B66" s="20"/>
      <c r="C66" s="21"/>
      <c r="D66" s="89" t="s">
        <v>39</v>
      </c>
      <c r="E66" s="89"/>
      <c r="F66" s="89"/>
      <c r="G66" s="89"/>
      <c r="H66" s="89"/>
      <c r="I66" s="89"/>
      <c r="J66" s="89"/>
      <c r="K66" s="89"/>
      <c r="L66" s="89"/>
      <c r="M66" s="89"/>
      <c r="N66" s="89"/>
      <c r="O66" s="89"/>
      <c r="P66" s="23"/>
    </row>
    <row r="67" spans="1:256" ht="24" customHeight="1" x14ac:dyDescent="0.25">
      <c r="A67" s="1"/>
      <c r="B67" s="20"/>
      <c r="C67" s="21"/>
      <c r="D67" s="28"/>
      <c r="E67" s="41" t="s">
        <v>14</v>
      </c>
      <c r="F67" s="28"/>
      <c r="G67" s="28"/>
      <c r="H67" s="28"/>
      <c r="I67" s="28"/>
      <c r="J67" s="28"/>
      <c r="K67" s="28"/>
      <c r="L67" s="28"/>
      <c r="M67" s="28"/>
      <c r="N67" s="28"/>
      <c r="O67" s="28"/>
      <c r="P67" s="23"/>
    </row>
    <row r="68" spans="1:256" ht="138" customHeight="1" x14ac:dyDescent="0.25">
      <c r="A68" s="1"/>
      <c r="B68" s="20"/>
      <c r="C68" s="21"/>
      <c r="D68" s="89" t="s">
        <v>71</v>
      </c>
      <c r="E68" s="89"/>
      <c r="F68" s="89"/>
      <c r="G68" s="89"/>
      <c r="H68" s="89"/>
      <c r="I68" s="89"/>
      <c r="J68" s="89"/>
      <c r="K68" s="89"/>
      <c r="L68" s="89"/>
      <c r="M68" s="89"/>
      <c r="N68" s="89"/>
      <c r="O68" s="89"/>
      <c r="P68" s="23"/>
    </row>
    <row r="69" spans="1:256" ht="40.5" customHeight="1" x14ac:dyDescent="0.25">
      <c r="A69" s="1"/>
      <c r="B69" s="20"/>
      <c r="C69" s="21"/>
      <c r="D69" s="28"/>
      <c r="E69" s="95" t="s">
        <v>70</v>
      </c>
      <c r="F69" s="95"/>
      <c r="G69" s="95"/>
      <c r="H69" s="95"/>
      <c r="I69" s="95"/>
      <c r="J69" s="95"/>
      <c r="K69" s="95"/>
      <c r="L69" s="95"/>
      <c r="M69" s="95"/>
      <c r="N69" s="95"/>
      <c r="O69" s="95"/>
      <c r="P69" s="23"/>
    </row>
    <row r="70" spans="1:256" ht="59.25" customHeight="1" x14ac:dyDescent="0.25">
      <c r="A70" s="1"/>
      <c r="B70" s="20"/>
      <c r="C70" s="21"/>
      <c r="D70" s="89" t="s">
        <v>40</v>
      </c>
      <c r="E70" s="89"/>
      <c r="F70" s="89"/>
      <c r="G70" s="89"/>
      <c r="H70" s="89"/>
      <c r="I70" s="89"/>
      <c r="J70" s="89"/>
      <c r="K70" s="89"/>
      <c r="L70" s="89"/>
      <c r="M70" s="89"/>
      <c r="N70" s="89"/>
      <c r="O70" s="89"/>
      <c r="P70" s="23"/>
    </row>
    <row r="71" spans="1:256" ht="44.25" customHeight="1" x14ac:dyDescent="0.25">
      <c r="A71" s="1"/>
      <c r="B71" s="20"/>
      <c r="C71" s="21"/>
      <c r="D71" s="89" t="s">
        <v>41</v>
      </c>
      <c r="E71" s="89"/>
      <c r="F71" s="89"/>
      <c r="G71" s="89"/>
      <c r="H71" s="89"/>
      <c r="I71" s="89"/>
      <c r="J71" s="89"/>
      <c r="K71" s="89"/>
      <c r="L71" s="89"/>
      <c r="M71" s="89"/>
      <c r="N71" s="89"/>
      <c r="O71" s="89"/>
      <c r="P71" s="23"/>
    </row>
    <row r="72" spans="1:256" ht="84.75" customHeight="1" x14ac:dyDescent="0.25">
      <c r="A72" s="1"/>
      <c r="B72" s="20"/>
      <c r="C72" s="21"/>
      <c r="D72" s="89" t="s">
        <v>68</v>
      </c>
      <c r="E72" s="89"/>
      <c r="F72" s="89"/>
      <c r="G72" s="89"/>
      <c r="H72" s="89"/>
      <c r="I72" s="89"/>
      <c r="J72" s="89"/>
      <c r="K72" s="89"/>
      <c r="L72" s="89"/>
      <c r="M72" s="89"/>
      <c r="N72" s="89"/>
      <c r="O72" s="89"/>
      <c r="P72" s="23"/>
    </row>
    <row r="73" spans="1:256" ht="163.5" customHeight="1" x14ac:dyDescent="0.25">
      <c r="A73" s="1"/>
      <c r="B73" s="20"/>
      <c r="C73" s="21"/>
      <c r="D73" s="90" t="s">
        <v>69</v>
      </c>
      <c r="E73" s="90"/>
      <c r="F73" s="90"/>
      <c r="G73" s="90"/>
      <c r="H73" s="90"/>
      <c r="I73" s="90"/>
      <c r="J73" s="90"/>
      <c r="K73" s="90"/>
      <c r="L73" s="90"/>
      <c r="M73" s="90"/>
      <c r="N73" s="90"/>
      <c r="O73" s="90"/>
      <c r="P73" s="23"/>
    </row>
    <row r="74" spans="1:256" ht="20.25" thickBot="1" x14ac:dyDescent="0.3">
      <c r="A74" s="1"/>
      <c r="B74" s="24"/>
      <c r="C74" s="46"/>
      <c r="D74" s="46"/>
      <c r="E74" s="46"/>
      <c r="F74" s="46"/>
      <c r="G74" s="46"/>
      <c r="H74" s="46"/>
      <c r="I74" s="46"/>
      <c r="J74" s="46"/>
      <c r="K74" s="46"/>
      <c r="L74" s="46"/>
      <c r="M74" s="46"/>
      <c r="N74" s="46"/>
      <c r="O74" s="46"/>
      <c r="P74" s="25"/>
    </row>
    <row r="75" spans="1:256" ht="9.75" customHeight="1" x14ac:dyDescent="0.25">
      <c r="A75" s="1"/>
      <c r="B75" s="17"/>
      <c r="C75" s="17"/>
      <c r="D75" s="18"/>
      <c r="E75" s="52"/>
      <c r="F75" s="18"/>
      <c r="G75" s="18"/>
      <c r="H75" s="18"/>
      <c r="I75" s="18"/>
      <c r="J75" s="18"/>
      <c r="K75" s="18"/>
      <c r="L75" s="18"/>
      <c r="M75" s="18"/>
      <c r="N75" s="18"/>
      <c r="O75" s="18"/>
      <c r="P75" s="17"/>
    </row>
    <row r="76" spans="1:256" ht="27.75" customHeight="1" x14ac:dyDescent="0.25">
      <c r="A76" s="1"/>
      <c r="B76" s="21"/>
      <c r="C76" s="21"/>
      <c r="D76" s="47"/>
      <c r="E76" s="22" t="s">
        <v>46</v>
      </c>
      <c r="F76" s="47"/>
      <c r="G76" s="47"/>
      <c r="H76" s="47"/>
      <c r="I76" s="47"/>
      <c r="J76" s="47"/>
      <c r="K76" s="47"/>
      <c r="L76" s="47"/>
      <c r="M76" s="47"/>
      <c r="N76" s="47"/>
      <c r="O76" s="47"/>
      <c r="P76" s="21"/>
    </row>
    <row r="77" spans="1:256" ht="9.75" customHeight="1" thickBot="1" x14ac:dyDescent="0.3">
      <c r="A77" s="1"/>
      <c r="B77" s="21"/>
      <c r="C77" s="21"/>
      <c r="D77" s="47"/>
      <c r="E77" s="22"/>
      <c r="F77" s="47"/>
      <c r="G77" s="47"/>
      <c r="H77" s="47"/>
      <c r="I77" s="47"/>
      <c r="J77" s="47"/>
      <c r="K77" s="47"/>
      <c r="L77" s="47"/>
      <c r="M77" s="47"/>
      <c r="N77" s="47"/>
      <c r="O77" s="47"/>
      <c r="P77" s="21"/>
    </row>
    <row r="78" spans="1:256" s="1" customFormat="1" ht="8.25" customHeight="1" thickTop="1" thickBot="1" x14ac:dyDescent="0.3">
      <c r="B78" s="58"/>
      <c r="C78" s="53"/>
      <c r="D78" s="53"/>
      <c r="E78" s="53"/>
      <c r="F78" s="53"/>
      <c r="G78" s="53"/>
      <c r="H78" s="53"/>
      <c r="I78" s="54"/>
      <c r="J78" s="54"/>
      <c r="K78" s="54"/>
      <c r="L78" s="54"/>
      <c r="M78" s="54"/>
      <c r="N78" s="54"/>
      <c r="O78" s="54"/>
      <c r="P78" s="6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spans="1:256" s="1" customFormat="1" ht="20.25" thickBot="1" x14ac:dyDescent="0.3">
      <c r="B79" s="59"/>
      <c r="C79" s="9"/>
      <c r="D79" s="9"/>
      <c r="E79" s="48" t="s">
        <v>51</v>
      </c>
      <c r="F79" s="9"/>
      <c r="G79" s="79">
        <f>+G48</f>
        <v>0.30425299029126207</v>
      </c>
      <c r="H79" s="9"/>
      <c r="I79" s="80" t="s">
        <v>20</v>
      </c>
      <c r="J79" s="66"/>
      <c r="K79" s="66"/>
      <c r="L79" s="66"/>
      <c r="M79" s="66"/>
      <c r="N79" s="66"/>
      <c r="O79" s="67"/>
      <c r="P79" s="6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spans="1:256" s="1" customFormat="1" ht="20.25" thickBot="1" x14ac:dyDescent="0.3">
      <c r="B80" s="60"/>
      <c r="C80" s="57"/>
      <c r="D80" s="9"/>
      <c r="E80" s="48" t="s">
        <v>16</v>
      </c>
      <c r="F80" s="9"/>
      <c r="G80" s="51">
        <f>G32</f>
        <v>0.17</v>
      </c>
      <c r="H80" s="9"/>
      <c r="I80" s="71" t="s">
        <v>21</v>
      </c>
      <c r="J80" s="42"/>
      <c r="K80" s="42"/>
      <c r="L80" s="42"/>
      <c r="M80" s="42"/>
      <c r="N80" s="42"/>
      <c r="O80" s="68"/>
      <c r="P80" s="64"/>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spans="1:256" ht="23.25" customHeight="1" thickBot="1" x14ac:dyDescent="0.3">
      <c r="A81" s="1"/>
      <c r="B81" s="59"/>
      <c r="C81" s="9"/>
      <c r="D81" s="9"/>
      <c r="E81" s="50" t="s">
        <v>47</v>
      </c>
      <c r="F81" s="9"/>
      <c r="G81" s="49">
        <f>(1+G79)/(1+G80)-1</f>
        <v>0.11474614554808737</v>
      </c>
      <c r="H81" s="9"/>
      <c r="I81" s="81" t="s">
        <v>22</v>
      </c>
      <c r="J81" s="69"/>
      <c r="K81" s="69"/>
      <c r="L81" s="69"/>
      <c r="M81" s="69"/>
      <c r="N81" s="69"/>
      <c r="O81" s="70"/>
      <c r="P81" s="63"/>
    </row>
    <row r="82" spans="1:256" s="1" customFormat="1" ht="8.25" customHeight="1" thickBot="1" x14ac:dyDescent="0.3">
      <c r="B82" s="61"/>
      <c r="C82" s="55"/>
      <c r="D82" s="55"/>
      <c r="E82" s="55"/>
      <c r="F82" s="55"/>
      <c r="G82" s="55"/>
      <c r="H82" s="55"/>
      <c r="I82" s="56"/>
      <c r="J82" s="56"/>
      <c r="K82" s="56"/>
      <c r="L82" s="56"/>
      <c r="M82" s="56"/>
      <c r="N82" s="56"/>
      <c r="O82" s="56"/>
      <c r="P82" s="6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spans="1:256" ht="20.25" thickTop="1" x14ac:dyDescent="0.25"/>
    <row r="84" spans="1:256" ht="22.5" x14ac:dyDescent="0.25">
      <c r="E84" s="22" t="s">
        <v>23</v>
      </c>
    </row>
    <row r="86" spans="1:256" x14ac:dyDescent="0.25">
      <c r="E86" s="26" t="s">
        <v>54</v>
      </c>
    </row>
    <row r="87" spans="1:256" ht="9" customHeight="1" x14ac:dyDescent="0.25"/>
    <row r="88" spans="1:256" x14ac:dyDescent="0.25">
      <c r="E88" s="26" t="s">
        <v>24</v>
      </c>
    </row>
    <row r="89" spans="1:256" ht="9" customHeight="1" x14ac:dyDescent="0.25"/>
    <row r="90" spans="1:256" x14ac:dyDescent="0.25">
      <c r="E90" s="26" t="s">
        <v>57</v>
      </c>
    </row>
    <row r="91" spans="1:256" ht="9" customHeight="1" x14ac:dyDescent="0.25"/>
    <row r="92" spans="1:256" x14ac:dyDescent="0.25">
      <c r="E92" s="26" t="s">
        <v>55</v>
      </c>
    </row>
    <row r="93" spans="1:256" ht="9" customHeight="1" x14ac:dyDescent="0.25"/>
    <row r="94" spans="1:256" x14ac:dyDescent="0.25">
      <c r="E94" s="26" t="s">
        <v>56</v>
      </c>
    </row>
    <row r="95" spans="1:256" ht="9" customHeight="1" x14ac:dyDescent="0.25"/>
  </sheetData>
  <mergeCells count="37">
    <mergeCell ref="D72:O72"/>
    <mergeCell ref="D71:O71"/>
    <mergeCell ref="D68:O68"/>
    <mergeCell ref="D70:O70"/>
    <mergeCell ref="D60:O60"/>
    <mergeCell ref="D62:O62"/>
    <mergeCell ref="D63:O63"/>
    <mergeCell ref="E69:O69"/>
    <mergeCell ref="D73:O73"/>
    <mergeCell ref="C5:G5"/>
    <mergeCell ref="I29:O29"/>
    <mergeCell ref="I34:O34"/>
    <mergeCell ref="I36:O36"/>
    <mergeCell ref="D54:O54"/>
    <mergeCell ref="D58:O58"/>
    <mergeCell ref="I10:O10"/>
    <mergeCell ref="I24:O24"/>
    <mergeCell ref="I26:O26"/>
    <mergeCell ref="I5:O5"/>
    <mergeCell ref="I8:O8"/>
    <mergeCell ref="I12:O12"/>
    <mergeCell ref="I14:O14"/>
    <mergeCell ref="D66:O66"/>
    <mergeCell ref="D56:O56"/>
    <mergeCell ref="I39:O39"/>
    <mergeCell ref="I32:O32"/>
    <mergeCell ref="D64:O64"/>
    <mergeCell ref="I44:O44"/>
    <mergeCell ref="C8:C29"/>
    <mergeCell ref="C32:C39"/>
    <mergeCell ref="I42:O42"/>
    <mergeCell ref="I48:O48"/>
    <mergeCell ref="C42:C48"/>
    <mergeCell ref="I46:O46"/>
    <mergeCell ref="I19:O19"/>
    <mergeCell ref="I22:O22"/>
    <mergeCell ref="I16:O16"/>
  </mergeCells>
  <phoneticPr fontId="14" type="noConversion"/>
  <hyperlinks>
    <hyperlink ref="E57" r:id="rId1"/>
    <hyperlink ref="E59" r:id="rId2"/>
    <hyperlink ref="E65" r:id="rId3"/>
    <hyperlink ref="E67" r:id="rId4"/>
    <hyperlink ref="E69" r:id="rId5"/>
  </hyperlinks>
  <printOptions horizontalCentered="1"/>
  <pageMargins left="0" right="0" top="0.31496062992125984" bottom="0.31496062992125984" header="0.11811023622047245" footer="0.11811023622047245"/>
  <pageSetup paperSize="9" scale="91" fitToHeight="0" orientation="portrait" r:id="rId6"/>
  <headerFooter>
    <oddFooter>&amp;RUniversidad de Belgrano, Mg. Mariano Merlo</oddFooter>
  </headerFooter>
  <ignoredErrors>
    <ignoredError sqref="G80" unlockedFormula="1"/>
  </ignoredError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Calculo del WACC con Target D</vt:lpstr>
      <vt:lpstr>'Calculo del WACC con Target D'!Área_de_impresión</vt:lpstr>
      <vt:lpstr>'Calculo del WACC con Target 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admin_ntwks</dc:creator>
  <cp:lastModifiedBy>Mariano</cp:lastModifiedBy>
  <cp:lastPrinted>2020-08-09T23:19:20Z</cp:lastPrinted>
  <dcterms:created xsi:type="dcterms:W3CDTF">2014-02-05T18:41:26Z</dcterms:created>
  <dcterms:modified xsi:type="dcterms:W3CDTF">2020-08-09T23:21:31Z</dcterms:modified>
</cp:coreProperties>
</file>